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GEjzrXKnB4m0l81qMS5sbhn0jhvnPy6W\Organisers Handbook\2025 Master Documents\Levy Sheets\"/>
    </mc:Choice>
  </mc:AlternateContent>
  <xr:revisionPtr revIDLastSave="0" documentId="13_ncr:1_{E2096190-2B28-4881-A8C3-E5913AD558FA}" xr6:coauthVersionLast="47" xr6:coauthVersionMax="47" xr10:uidLastSave="{00000000-0000-0000-0000-000000000000}"/>
  <workbookProtection workbookAlgorithmName="SHA-512" workbookHashValue="lX9rYG6Lue4ncvSx8YsxFGypHl9uo5YUzrCy/2ka1p2SsPLd2wvRq8o9A7jk8MKggE5M93dYOeXtM3qGCNBnFA==" workbookSaltValue="MLEENpsPzaIIeNsEbyfMpQ==" workbookSpinCount="100000" lockStructure="1"/>
  <bookViews>
    <workbookView xWindow="-108" yWindow="-108" windowWidth="23256" windowHeight="12576" tabRatio="930" xr2:uid="{00000000-000D-0000-FFFF-FFFF00000000}"/>
  </bookViews>
  <sheets>
    <sheet name="Event Details" sheetId="62" r:id="rId1"/>
    <sheet name="Prem or 1" sheetId="24" r:id="rId2"/>
    <sheet name="Div 2" sheetId="30" r:id="rId3"/>
    <sheet name="Div 3" sheetId="37" r:id="rId4"/>
    <sheet name="Open" sheetId="63" r:id="rId5"/>
    <sheet name="Div 4" sheetId="39" r:id="rId6"/>
    <sheet name="PCC" sheetId="59" r:id="rId7"/>
    <sheet name="Rate Table" sheetId="60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37" l="1"/>
  <c r="C8" i="63"/>
  <c r="C8" i="39"/>
  <c r="C8" i="59"/>
  <c r="C8" i="30"/>
  <c r="C8" i="24"/>
  <c r="H8" i="30"/>
  <c r="H8" i="37"/>
  <c r="H8" i="63"/>
  <c r="H8" i="39"/>
  <c r="H8" i="59"/>
  <c r="H8" i="24"/>
  <c r="C11" i="24"/>
  <c r="C12" i="24"/>
  <c r="C13" i="24"/>
  <c r="C14" i="24"/>
  <c r="C15" i="24"/>
  <c r="C10" i="24"/>
  <c r="G11" i="24"/>
  <c r="G11" i="30"/>
  <c r="G12" i="30"/>
  <c r="G13" i="30"/>
  <c r="G14" i="30"/>
  <c r="G11" i="37"/>
  <c r="G12" i="37"/>
  <c r="G13" i="37"/>
  <c r="G14" i="37"/>
  <c r="G11" i="63"/>
  <c r="G12" i="63"/>
  <c r="G13" i="63"/>
  <c r="G14" i="63"/>
  <c r="G11" i="39"/>
  <c r="G12" i="39"/>
  <c r="G13" i="39"/>
  <c r="G14" i="39"/>
  <c r="G11" i="59"/>
  <c r="G12" i="59"/>
  <c r="G13" i="59"/>
  <c r="G14" i="59"/>
  <c r="G12" i="24"/>
  <c r="G13" i="24"/>
  <c r="G14" i="24"/>
  <c r="G10" i="30"/>
  <c r="G10" i="37"/>
  <c r="G10" i="63"/>
  <c r="G10" i="39"/>
  <c r="G10" i="59"/>
  <c r="G10" i="24"/>
  <c r="C11" i="37"/>
  <c r="C12" i="37"/>
  <c r="C13" i="37"/>
  <c r="C14" i="37"/>
  <c r="C15" i="37"/>
  <c r="C11" i="63"/>
  <c r="C12" i="63"/>
  <c r="C13" i="63"/>
  <c r="C14" i="63"/>
  <c r="C15" i="63"/>
  <c r="C11" i="39"/>
  <c r="C12" i="39"/>
  <c r="C13" i="39"/>
  <c r="C14" i="39"/>
  <c r="C15" i="39"/>
  <c r="C11" i="59"/>
  <c r="C12" i="59"/>
  <c r="C13" i="59"/>
  <c r="C14" i="59"/>
  <c r="C15" i="59"/>
  <c r="C11" i="30"/>
  <c r="C12" i="30"/>
  <c r="C13" i="30"/>
  <c r="C14" i="30"/>
  <c r="C15" i="30"/>
  <c r="C10" i="37"/>
  <c r="C10" i="63"/>
  <c r="C10" i="39"/>
  <c r="C10" i="59"/>
  <c r="C10" i="30"/>
  <c r="H36" i="59"/>
  <c r="H29" i="39"/>
  <c r="H29" i="63"/>
  <c r="H29" i="37"/>
  <c r="H28" i="30"/>
  <c r="D39" i="62"/>
  <c r="G29" i="59"/>
  <c r="H29" i="59"/>
  <c r="G31" i="63"/>
  <c r="H31" i="63"/>
  <c r="H32" i="63"/>
  <c r="G32" i="37"/>
  <c r="H32" i="37"/>
  <c r="H33" i="37"/>
  <c r="G29" i="24"/>
  <c r="H29" i="24"/>
  <c r="F33" i="24"/>
  <c r="H33" i="24"/>
  <c r="F32" i="24"/>
  <c r="H32" i="24"/>
  <c r="G30" i="30"/>
  <c r="H30" i="30"/>
  <c r="H31" i="30"/>
  <c r="F33" i="59"/>
  <c r="H33" i="59"/>
  <c r="H34" i="59"/>
  <c r="H37" i="59"/>
  <c r="F32" i="59"/>
  <c r="H32" i="59"/>
  <c r="G28" i="59"/>
  <c r="H28" i="59"/>
  <c r="H30" i="59"/>
  <c r="G28" i="24"/>
  <c r="H28" i="24"/>
  <c r="H30" i="24"/>
  <c r="G24" i="24"/>
  <c r="H24" i="24"/>
  <c r="G24" i="30"/>
  <c r="H24" i="30" s="1"/>
  <c r="G22" i="30"/>
  <c r="H22" i="30" s="1"/>
  <c r="G22" i="24"/>
  <c r="H22" i="24" s="1"/>
  <c r="H26" i="24" s="1"/>
  <c r="B1" i="59"/>
  <c r="B1" i="24"/>
  <c r="B1" i="30"/>
  <c r="B1" i="37"/>
  <c r="B1" i="39"/>
  <c r="B1" i="63"/>
  <c r="G21" i="30"/>
  <c r="H21" i="30" s="1"/>
  <c r="F17" i="60"/>
  <c r="F16" i="60"/>
  <c r="F15" i="60"/>
  <c r="G19" i="30"/>
  <c r="H19" i="30"/>
  <c r="G23" i="30"/>
  <c r="H23" i="30" s="1"/>
  <c r="G20" i="30"/>
  <c r="H20" i="30"/>
  <c r="G18" i="30"/>
  <c r="H18" i="30" s="1"/>
  <c r="G21" i="24"/>
  <c r="H21" i="24"/>
  <c r="G23" i="24"/>
  <c r="H23" i="24"/>
  <c r="G19" i="24"/>
  <c r="H19" i="24"/>
  <c r="G18" i="24"/>
  <c r="H18" i="24"/>
  <c r="G20" i="24"/>
  <c r="H20" i="24"/>
  <c r="D26" i="62"/>
  <c r="H34" i="24"/>
  <c r="H37" i="24"/>
  <c r="D38" i="62"/>
  <c r="H35" i="30"/>
  <c r="H26" i="30" l="1"/>
  <c r="H36" i="24"/>
  <c r="H38" i="24"/>
  <c r="D40" i="62" l="1"/>
  <c r="H37" i="30"/>
  <c r="H36" i="30"/>
  <c r="D37" i="62"/>
  <c r="D28" i="62"/>
  <c r="B30" i="6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Park</author>
  </authors>
  <commentList>
    <comment ref="D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Park: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<sst xmlns="http://schemas.openxmlformats.org/spreadsheetml/2006/main" count="337" uniqueCount="103">
  <si>
    <t>Please complete this form and return it with a copy of the results to the persons named below</t>
  </si>
  <si>
    <t>within 15 days of the event.  (Failure to comply will result in a fine of £5 per week, or part thereof)</t>
  </si>
  <si>
    <t xml:space="preserve">Enter total number of starters </t>
  </si>
  <si>
    <t xml:space="preserve">Name of Slalom: </t>
  </si>
  <si>
    <t>Organiser's details:</t>
  </si>
  <si>
    <t xml:space="preserve">Name </t>
  </si>
  <si>
    <t xml:space="preserve"> </t>
  </si>
  <si>
    <t>Post Code</t>
  </si>
  <si>
    <t>No of Starters</t>
  </si>
  <si>
    <t>K1 Men</t>
  </si>
  <si>
    <t>K1 Women</t>
  </si>
  <si>
    <t>C1</t>
  </si>
  <si>
    <t>C2</t>
  </si>
  <si>
    <t>Veterans</t>
  </si>
  <si>
    <t>Teams</t>
  </si>
  <si>
    <t>Race One</t>
  </si>
  <si>
    <t>Race Two</t>
  </si>
  <si>
    <t>C1 Women</t>
  </si>
  <si>
    <t>within 15 days of the event. (Failure to comply will result in a fine of £5 per week, or part thereof)</t>
  </si>
  <si>
    <t>Guests</t>
  </si>
  <si>
    <t>Single</t>
  </si>
  <si>
    <t>N/A</t>
  </si>
  <si>
    <t>Pan Celtic Cup</t>
  </si>
  <si>
    <t xml:space="preserve"> Rate</t>
  </si>
  <si>
    <t xml:space="preserve"> Due</t>
  </si>
  <si>
    <t>Total Levies payable</t>
  </si>
  <si>
    <t>Premier &amp; Div 1</t>
  </si>
  <si>
    <t>Div 2</t>
  </si>
  <si>
    <t>Premier and Div 1</t>
  </si>
  <si>
    <t>Division 2</t>
  </si>
  <si>
    <t>Division 3</t>
  </si>
  <si>
    <t>Division 4</t>
  </si>
  <si>
    <t>Single Event</t>
  </si>
  <si>
    <t>Double Event</t>
  </si>
  <si>
    <t>Levy %</t>
  </si>
  <si>
    <t>Rejected Protests</t>
  </si>
  <si>
    <t>Rejected Protests - Selection &amp; Premier Events</t>
  </si>
  <si>
    <t>Rejected Protests Div 1</t>
  </si>
  <si>
    <t>Open</t>
  </si>
  <si>
    <t>C1 Men</t>
  </si>
  <si>
    <t>Premier or Division 1</t>
  </si>
  <si>
    <t>Open Event</t>
  </si>
  <si>
    <t xml:space="preserve">Payment details: </t>
  </si>
  <si>
    <t>Bank transter - Barclays S/C 20-63-33 A/C No 73116379</t>
  </si>
  <si>
    <t>Cheques - payable to British Canoeing Slalom Committee</t>
  </si>
  <si>
    <r>
      <t>Event Details</t>
    </r>
    <r>
      <rPr>
        <b/>
        <sz val="11"/>
        <rFont val="Arial"/>
        <family val="2"/>
      </rPr>
      <t xml:space="preserve"> (Information entered here will be copied to all sheets)</t>
    </r>
  </si>
  <si>
    <t>Prem or 1</t>
  </si>
  <si>
    <t>Div 3</t>
  </si>
  <si>
    <t>Div 4</t>
  </si>
  <si>
    <t>PCC</t>
  </si>
  <si>
    <t>Jury Chair details:</t>
  </si>
  <si>
    <t>Enhanced Entry Fee</t>
  </si>
  <si>
    <t>P/1 Enhance Entry Fee</t>
  </si>
  <si>
    <t>Div2 Enhance Entry Fee</t>
  </si>
  <si>
    <t>C2 Discount - A discount for C2 boats of 1/2 the entry fee is only applicable where the standard entry fee is charged. If your competition has an enhanced entry fee please check the box alongside the competition.</t>
  </si>
  <si>
    <t>Whilst no Administration are payable for PCC events, completion of this form is required by the Slalom Committee for statistical and organisational needs.</t>
  </si>
  <si>
    <t>Whilst no Administration are payable for Open events, completion of this form is required by the Slalom Committee for statistical and organisational needs.</t>
  </si>
  <si>
    <t>Timing Team &amp; Maintainance per Competitor</t>
  </si>
  <si>
    <t>Judging per Competitor</t>
  </si>
  <si>
    <t xml:space="preserve">Total Levies (A) </t>
  </si>
  <si>
    <t>Distribution of Levies:</t>
  </si>
  <si>
    <t>Protest fees payable to selected charity (B)</t>
  </si>
  <si>
    <t xml:space="preserve">Total Judging &amp; Timing Fees (C) </t>
  </si>
  <si>
    <t>Charity:</t>
  </si>
  <si>
    <t>Donation:</t>
  </si>
  <si>
    <t>Protest Fee Charitable Donation</t>
  </si>
  <si>
    <r>
      <t>Total Levies</t>
    </r>
    <r>
      <rPr>
        <b/>
        <sz val="8"/>
        <rFont val="Arial"/>
        <family val="2"/>
      </rPr>
      <t xml:space="preserve"> (calculated automatically)</t>
    </r>
  </si>
  <si>
    <t xml:space="preserve">Total Due to British Canoeing Slalom Committee (A* 45%) </t>
  </si>
  <si>
    <t>Protest fees payable to selected charity</t>
  </si>
  <si>
    <t>Whilst no fess are payable for Division 4 events, completion of this form is required by the Slalom Committee for statistical and organisational needs.</t>
  </si>
  <si>
    <t>English Competitions Only</t>
  </si>
  <si>
    <t>England Slalom Committee</t>
  </si>
  <si>
    <t xml:space="preserve">Total due to England Slalom Committee (A*0.55) </t>
  </si>
  <si>
    <t>Whilst no fees are payable for Division 3 events, completion of this form is required by the Slalom Committee for statistical and organisational needs.</t>
  </si>
  <si>
    <t>Protest Fees</t>
  </si>
  <si>
    <t xml:space="preserve">Judging per Competitor </t>
  </si>
  <si>
    <t xml:space="preserve">Timing Team &amp; Maintainance per Competitor </t>
  </si>
  <si>
    <t>Total Judging &amp; Timing Fees</t>
  </si>
  <si>
    <t xml:space="preserve">Total Due to British Canoeing Slalom Committee </t>
  </si>
  <si>
    <t>Total due to England Slalom Committee</t>
  </si>
  <si>
    <t>Please enter the name of your chosen charity in the box below</t>
  </si>
  <si>
    <t>Premier</t>
  </si>
  <si>
    <t>Division 1</t>
  </si>
  <si>
    <t>e-mail</t>
  </si>
  <si>
    <t>Tel - Landline</t>
  </si>
  <si>
    <t>Tel - Mobile</t>
  </si>
  <si>
    <t>Timing &amp; Judging</t>
  </si>
  <si>
    <t>TUTTI Hire</t>
  </si>
  <si>
    <t xml:space="preserve">Total due to Timing &amp; Judging (C) </t>
  </si>
  <si>
    <t>TUTTI Hire  £25 per event</t>
  </si>
  <si>
    <r>
      <rPr>
        <sz val="14"/>
        <rFont val="Wingdings"/>
        <charset val="2"/>
      </rPr>
      <t>E</t>
    </r>
    <r>
      <rPr>
        <sz val="8"/>
        <rFont val="Arial"/>
        <family val="2"/>
      </rPr>
      <t xml:space="preserve"> </t>
    </r>
    <r>
      <rPr>
        <sz val="14"/>
        <rFont val="Arial"/>
        <family val="2"/>
      </rPr>
      <t>y or n</t>
    </r>
  </si>
  <si>
    <t>n</t>
  </si>
  <si>
    <t>Tutti Hire</t>
  </si>
  <si>
    <t>Club</t>
  </si>
  <si>
    <t>Date:</t>
  </si>
  <si>
    <t>Date Held:</t>
  </si>
  <si>
    <t xml:space="preserve">Please check the boxes below for all categories included in your competition. </t>
  </si>
  <si>
    <t>2024 Entry Fees</t>
  </si>
  <si>
    <t>2024 Levies</t>
  </si>
  <si>
    <t>slalom.treasurer@vol.paddleuk.org.uk</t>
  </si>
  <si>
    <t>Paddle UK Slalom Committee</t>
  </si>
  <si>
    <t>Paddle UK Hon. Treasurer</t>
  </si>
  <si>
    <t>British Canoeing Slalom Committee   -  2025 Treasurer's Summary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</si>
</sst>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;\-&quot;£&quot;#,##0.00"/>
    <numFmt numFmtId="8" formatCode="&quot;£&quot;#,##0.00;[Red]\-&quot;£&quot;#,##0.00"/>
    <numFmt numFmtId="164" formatCode="_(&quot;$&quot;* #,##0.00_);_(&quot;$&quot;* \(#,##0.00\);_(&quot;$&quot;* &quot;-&quot;??_);_(@_)"/>
    <numFmt numFmtId="165" formatCode="&quot;£&quot;#,##0.00"/>
  </numFmts>
  <fonts count="24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sz val="16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14"/>
      <name val="Wingdings"/>
      <charset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4" fillId="0" borderId="0"/>
    <xf numFmtId="0" fontId="4" fillId="0" borderId="0"/>
  </cellStyleXfs>
  <cellXfs count="215">
    <xf numFmtId="0" fontId="0" fillId="0" borderId="0" xfId="0"/>
    <xf numFmtId="0" fontId="8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10" fillId="0" borderId="0" xfId="0" applyNumberFormat="1" applyFont="1"/>
    <xf numFmtId="0" fontId="10" fillId="0" borderId="1" xfId="0" applyFont="1" applyBorder="1"/>
    <xf numFmtId="0" fontId="10" fillId="0" borderId="2" xfId="0" applyFont="1" applyBorder="1" applyAlignment="1">
      <alignment horizontal="center"/>
    </xf>
    <xf numFmtId="39" fontId="10" fillId="0" borderId="3" xfId="0" applyNumberFormat="1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 applyAlignment="1" applyProtection="1">
      <alignment horizontal="right" indent="3"/>
      <protection locked="0"/>
    </xf>
    <xf numFmtId="0" fontId="11" fillId="1" borderId="6" xfId="0" applyFont="1" applyFill="1" applyBorder="1" applyAlignment="1">
      <alignment horizontal="center"/>
    </xf>
    <xf numFmtId="165" fontId="11" fillId="2" borderId="7" xfId="0" applyNumberFormat="1" applyFont="1" applyFill="1" applyBorder="1" applyAlignment="1">
      <alignment horizontal="right" indent="1"/>
    </xf>
    <xf numFmtId="0" fontId="10" fillId="0" borderId="8" xfId="0" applyFont="1" applyBorder="1"/>
    <xf numFmtId="0" fontId="11" fillId="0" borderId="9" xfId="0" applyFont="1" applyBorder="1" applyAlignment="1" applyProtection="1">
      <alignment horizontal="right" indent="3"/>
      <protection locked="0"/>
    </xf>
    <xf numFmtId="165" fontId="11" fillId="2" borderId="10" xfId="0" applyNumberFormat="1" applyFont="1" applyFill="1" applyBorder="1" applyAlignment="1">
      <alignment horizontal="right" indent="1"/>
    </xf>
    <xf numFmtId="0" fontId="11" fillId="0" borderId="11" xfId="0" applyFont="1" applyBorder="1" applyAlignment="1" applyProtection="1">
      <alignment horizontal="right" indent="3"/>
      <protection locked="0"/>
    </xf>
    <xf numFmtId="0" fontId="11" fillId="1" borderId="9" xfId="0" applyFont="1" applyFill="1" applyBorder="1" applyAlignment="1">
      <alignment horizontal="center"/>
    </xf>
    <xf numFmtId="165" fontId="11" fillId="2" borderId="12" xfId="0" applyNumberFormat="1" applyFont="1" applyFill="1" applyBorder="1" applyAlignment="1">
      <alignment horizontal="right" indent="1"/>
    </xf>
    <xf numFmtId="0" fontId="10" fillId="0" borderId="13" xfId="0" applyFont="1" applyBorder="1"/>
    <xf numFmtId="0" fontId="11" fillId="0" borderId="14" xfId="0" applyFont="1" applyBorder="1" applyAlignment="1" applyProtection="1">
      <alignment horizontal="right" indent="3"/>
      <protection locked="0"/>
    </xf>
    <xf numFmtId="165" fontId="10" fillId="2" borderId="15" xfId="0" applyNumberFormat="1" applyFont="1" applyFill="1" applyBorder="1" applyAlignment="1">
      <alignment horizontal="right" indent="1"/>
    </xf>
    <xf numFmtId="0" fontId="7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39" fontId="7" fillId="0" borderId="0" xfId="0" applyNumberFormat="1" applyFont="1"/>
    <xf numFmtId="39" fontId="12" fillId="0" borderId="0" xfId="0" applyNumberFormat="1" applyFont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39" fontId="4" fillId="0" borderId="0" xfId="0" applyNumberFormat="1" applyFont="1"/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8" fontId="11" fillId="0" borderId="16" xfId="0" applyNumberFormat="1" applyFont="1" applyBorder="1" applyAlignment="1">
      <alignment horizontal="center" vertical="center" shrinkToFit="1"/>
    </xf>
    <xf numFmtId="8" fontId="11" fillId="0" borderId="17" xfId="0" applyNumberFormat="1" applyFont="1" applyBorder="1" applyAlignment="1">
      <alignment horizontal="center" vertical="center" shrinkToFit="1"/>
    </xf>
    <xf numFmtId="8" fontId="11" fillId="0" borderId="17" xfId="0" quotePrefix="1" applyNumberFormat="1" applyFont="1" applyBorder="1" applyAlignment="1">
      <alignment horizontal="right" vertical="center" indent="3" shrinkToFit="1"/>
    </xf>
    <xf numFmtId="8" fontId="11" fillId="0" borderId="14" xfId="0" quotePrefix="1" applyNumberFormat="1" applyFont="1" applyBorder="1" applyAlignment="1">
      <alignment horizontal="right" vertical="center" indent="3" shrinkToFit="1"/>
    </xf>
    <xf numFmtId="0" fontId="8" fillId="0" borderId="0" xfId="0" applyFont="1"/>
    <xf numFmtId="0" fontId="13" fillId="0" borderId="0" xfId="0" applyFont="1" applyAlignment="1">
      <alignment horizontal="justify" vertical="center"/>
    </xf>
    <xf numFmtId="0" fontId="4" fillId="0" borderId="0" xfId="0" quotePrefix="1" applyFont="1"/>
    <xf numFmtId="0" fontId="13" fillId="3" borderId="17" xfId="0" applyFont="1" applyFill="1" applyBorder="1" applyAlignment="1">
      <alignment horizontal="center" vertical="center" wrapText="1"/>
    </xf>
    <xf numFmtId="0" fontId="16" fillId="0" borderId="0" xfId="0" applyFont="1"/>
    <xf numFmtId="0" fontId="13" fillId="3" borderId="9" xfId="0" applyFont="1" applyFill="1" applyBorder="1" applyAlignment="1">
      <alignment horizontal="center" vertical="center" wrapText="1"/>
    </xf>
    <xf numFmtId="9" fontId="0" fillId="0" borderId="17" xfId="0" applyNumberFormat="1" applyBorder="1" applyAlignment="1">
      <alignment horizontal="center"/>
    </xf>
    <xf numFmtId="0" fontId="17" fillId="0" borderId="0" xfId="0" applyFont="1" applyAlignment="1">
      <alignment wrapText="1"/>
    </xf>
    <xf numFmtId="0" fontId="11" fillId="0" borderId="17" xfId="6" applyFont="1" applyBorder="1" applyAlignment="1" applyProtection="1">
      <alignment horizontal="right" indent="3"/>
      <protection locked="0"/>
    </xf>
    <xf numFmtId="0" fontId="11" fillId="0" borderId="18" xfId="6" applyFont="1" applyBorder="1" applyAlignment="1" applyProtection="1">
      <alignment horizontal="right" indent="3"/>
      <protection locked="0"/>
    </xf>
    <xf numFmtId="0" fontId="11" fillId="0" borderId="17" xfId="4" applyFont="1" applyBorder="1" applyAlignment="1" applyProtection="1">
      <alignment horizontal="right" indent="3"/>
      <protection locked="0"/>
    </xf>
    <xf numFmtId="0" fontId="11" fillId="0" borderId="18" xfId="4" applyFont="1" applyBorder="1" applyAlignment="1" applyProtection="1">
      <alignment horizontal="right" indent="3"/>
      <protection locked="0"/>
    </xf>
    <xf numFmtId="0" fontId="11" fillId="0" borderId="19" xfId="0" applyFont="1" applyBorder="1" applyAlignment="1" applyProtection="1">
      <alignment horizontal="right" indent="3"/>
      <protection locked="0"/>
    </xf>
    <xf numFmtId="0" fontId="11" fillId="0" borderId="17" xfId="0" applyFont="1" applyBorder="1" applyAlignment="1" applyProtection="1">
      <alignment horizontal="right" indent="3"/>
      <protection locked="0"/>
    </xf>
    <xf numFmtId="0" fontId="4" fillId="0" borderId="20" xfId="0" applyFont="1" applyBorder="1"/>
    <xf numFmtId="0" fontId="4" fillId="0" borderId="21" xfId="0" applyFont="1" applyBorder="1"/>
    <xf numFmtId="0" fontId="4" fillId="0" borderId="20" xfId="0" applyFont="1" applyBorder="1" applyAlignment="1">
      <alignment horizontal="right" indent="2"/>
    </xf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49" fontId="7" fillId="0" borderId="0" xfId="0" applyNumberFormat="1" applyFont="1" applyAlignment="1">
      <alignment vertical="center" wrapText="1"/>
    </xf>
    <xf numFmtId="0" fontId="17" fillId="0" borderId="0" xfId="0" applyFont="1"/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10" fillId="0" borderId="27" xfId="0" applyFont="1" applyBorder="1"/>
    <xf numFmtId="0" fontId="11" fillId="0" borderId="28" xfId="0" applyFont="1" applyBorder="1" applyAlignment="1" applyProtection="1">
      <alignment horizontal="right" indent="3"/>
      <protection locked="0"/>
    </xf>
    <xf numFmtId="0" fontId="11" fillId="1" borderId="29" xfId="0" applyFont="1" applyFill="1" applyBorder="1" applyAlignment="1">
      <alignment horizontal="center"/>
    </xf>
    <xf numFmtId="8" fontId="11" fillId="0" borderId="28" xfId="0" quotePrefix="1" applyNumberFormat="1" applyFont="1" applyBorder="1" applyAlignment="1">
      <alignment horizontal="right" vertical="center" indent="3" shrinkToFit="1"/>
    </xf>
    <xf numFmtId="165" fontId="10" fillId="2" borderId="30" xfId="0" applyNumberFormat="1" applyFont="1" applyFill="1" applyBorder="1" applyAlignment="1">
      <alignment horizontal="right" indent="1"/>
    </xf>
    <xf numFmtId="165" fontId="11" fillId="0" borderId="0" xfId="0" applyNumberFormat="1" applyFont="1" applyAlignment="1">
      <alignment horizontal="right" indent="1"/>
    </xf>
    <xf numFmtId="0" fontId="11" fillId="0" borderId="16" xfId="0" applyFont="1" applyBorder="1" applyAlignment="1" applyProtection="1">
      <alignment horizontal="right" indent="3"/>
      <protection locked="0"/>
    </xf>
    <xf numFmtId="165" fontId="11" fillId="0" borderId="31" xfId="0" applyNumberFormat="1" applyFont="1" applyBorder="1" applyAlignment="1">
      <alignment horizontal="right" indent="1"/>
    </xf>
    <xf numFmtId="0" fontId="21" fillId="0" borderId="0" xfId="0" applyFont="1"/>
    <xf numFmtId="0" fontId="4" fillId="0" borderId="0" xfId="0" applyFont="1" applyAlignment="1">
      <alignment horizontal="left"/>
    </xf>
    <xf numFmtId="0" fontId="7" fillId="0" borderId="0" xfId="0" applyFont="1" applyAlignment="1">
      <alignment horizontal="right" vertical="center"/>
    </xf>
    <xf numFmtId="165" fontId="9" fillId="0" borderId="31" xfId="0" applyNumberFormat="1" applyFont="1" applyBorder="1" applyAlignment="1">
      <alignment horizontal="right" indent="1"/>
    </xf>
    <xf numFmtId="165" fontId="9" fillId="0" borderId="32" xfId="0" applyNumberFormat="1" applyFont="1" applyBorder="1" applyAlignment="1">
      <alignment horizontal="center"/>
    </xf>
    <xf numFmtId="0" fontId="9" fillId="0" borderId="4" xfId="0" applyFont="1" applyBorder="1" applyAlignment="1" applyProtection="1">
      <alignment horizontal="center" vertical="center"/>
      <protection locked="0"/>
    </xf>
    <xf numFmtId="8" fontId="9" fillId="0" borderId="19" xfId="0" applyNumberFormat="1" applyFont="1" applyBorder="1" applyAlignment="1">
      <alignment horizontal="center"/>
    </xf>
    <xf numFmtId="165" fontId="9" fillId="0" borderId="7" xfId="0" applyNumberFormat="1" applyFont="1" applyBorder="1" applyAlignment="1">
      <alignment horizontal="center"/>
    </xf>
    <xf numFmtId="0" fontId="9" fillId="0" borderId="13" xfId="0" applyFont="1" applyBorder="1" applyAlignment="1" applyProtection="1">
      <alignment horizontal="center" vertical="center"/>
      <protection locked="0"/>
    </xf>
    <xf numFmtId="8" fontId="9" fillId="0" borderId="14" xfId="0" applyNumberFormat="1" applyFont="1" applyBorder="1" applyAlignment="1">
      <alignment horizontal="center"/>
    </xf>
    <xf numFmtId="165" fontId="9" fillId="0" borderId="33" xfId="0" applyNumberFormat="1" applyFont="1" applyBorder="1" applyAlignment="1">
      <alignment horizontal="center"/>
    </xf>
    <xf numFmtId="0" fontId="9" fillId="0" borderId="1" xfId="0" applyFont="1" applyBorder="1" applyAlignment="1" applyProtection="1">
      <alignment horizontal="center" vertical="center"/>
      <protection locked="0"/>
    </xf>
    <xf numFmtId="8" fontId="9" fillId="0" borderId="2" xfId="0" applyNumberFormat="1" applyFont="1" applyBorder="1" applyAlignment="1">
      <alignment horizontal="center"/>
    </xf>
    <xf numFmtId="165" fontId="9" fillId="0" borderId="34" xfId="0" applyNumberFormat="1" applyFont="1" applyBorder="1" applyAlignment="1">
      <alignment horizontal="center"/>
    </xf>
    <xf numFmtId="7" fontId="7" fillId="0" borderId="31" xfId="1" applyNumberFormat="1" applyFont="1" applyBorder="1" applyAlignment="1" applyProtection="1">
      <alignment horizontal="center"/>
    </xf>
    <xf numFmtId="165" fontId="9" fillId="0" borderId="31" xfId="0" applyNumberFormat="1" applyFont="1" applyBorder="1" applyAlignment="1">
      <alignment horizontal="center"/>
    </xf>
    <xf numFmtId="7" fontId="7" fillId="0" borderId="32" xfId="1" applyNumberFormat="1" applyFont="1" applyBorder="1" applyAlignment="1" applyProtection="1">
      <alignment horizontal="center"/>
    </xf>
    <xf numFmtId="0" fontId="0" fillId="0" borderId="0" xfId="0" applyProtection="1">
      <protection locked="0"/>
    </xf>
    <xf numFmtId="0" fontId="11" fillId="0" borderId="14" xfId="6" applyFont="1" applyBorder="1" applyAlignment="1" applyProtection="1">
      <alignment horizontal="right" indent="3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7" fillId="0" borderId="0" xfId="0" applyNumberFormat="1" applyFont="1"/>
    <xf numFmtId="0" fontId="9" fillId="0" borderId="35" xfId="0" applyFont="1" applyBorder="1" applyAlignment="1" applyProtection="1">
      <alignment horizontal="center" vertical="center"/>
      <protection locked="0"/>
    </xf>
    <xf numFmtId="8" fontId="11" fillId="0" borderId="31" xfId="0" applyNumberFormat="1" applyFont="1" applyBorder="1" applyAlignment="1">
      <alignment horizontal="right" indent="3"/>
    </xf>
    <xf numFmtId="49" fontId="4" fillId="0" borderId="20" xfId="0" applyNumberFormat="1" applyFont="1" applyBorder="1" applyAlignment="1">
      <alignment horizontal="right"/>
    </xf>
    <xf numFmtId="49" fontId="4" fillId="0" borderId="22" xfId="0" applyNumberFormat="1" applyFont="1" applyBorder="1" applyAlignment="1">
      <alignment horizontal="right"/>
    </xf>
    <xf numFmtId="0" fontId="8" fillId="0" borderId="0" xfId="0" quotePrefix="1" applyFont="1"/>
    <xf numFmtId="0" fontId="10" fillId="0" borderId="0" xfId="0" applyFont="1"/>
    <xf numFmtId="0" fontId="4" fillId="0" borderId="0" xfId="0" applyFont="1" applyAlignment="1">
      <alignment vertical="center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4" fillId="0" borderId="36" xfId="0" applyNumberFormat="1" applyFont="1" applyBorder="1" applyAlignment="1">
      <alignment horizontal="right"/>
    </xf>
    <xf numFmtId="49" fontId="4" fillId="0" borderId="37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right"/>
    </xf>
    <xf numFmtId="49" fontId="4" fillId="0" borderId="39" xfId="0" applyNumberFormat="1" applyFont="1" applyBorder="1" applyAlignment="1">
      <alignment horizontal="right"/>
    </xf>
    <xf numFmtId="49" fontId="7" fillId="0" borderId="20" xfId="0" applyNumberFormat="1" applyFont="1" applyBorder="1" applyAlignment="1">
      <alignment horizontal="right"/>
    </xf>
    <xf numFmtId="49" fontId="7" fillId="0" borderId="22" xfId="0" applyNumberFormat="1" applyFont="1" applyBorder="1" applyAlignment="1">
      <alignment horizontal="right"/>
    </xf>
    <xf numFmtId="49" fontId="7" fillId="0" borderId="37" xfId="0" applyNumberFormat="1" applyFont="1" applyBorder="1" applyAlignment="1">
      <alignment horizontal="right"/>
    </xf>
    <xf numFmtId="49" fontId="7" fillId="0" borderId="38" xfId="0" applyNumberFormat="1" applyFont="1" applyBorder="1" applyAlignment="1">
      <alignment horizontal="right"/>
    </xf>
    <xf numFmtId="49" fontId="7" fillId="0" borderId="39" xfId="0" applyNumberFormat="1" applyFont="1" applyBorder="1" applyAlignment="1">
      <alignment horizontal="right"/>
    </xf>
    <xf numFmtId="49" fontId="10" fillId="0" borderId="23" xfId="4" applyNumberFormat="1" applyFont="1" applyBorder="1" applyAlignment="1">
      <alignment horizontal="left"/>
    </xf>
    <xf numFmtId="14" fontId="10" fillId="0" borderId="0" xfId="0" quotePrefix="1" applyNumberFormat="1" applyFont="1" applyAlignment="1" applyProtection="1">
      <alignment horizontal="right" vertical="center"/>
      <protection locked="0"/>
    </xf>
    <xf numFmtId="0" fontId="2" fillId="0" borderId="0" xfId="2" applyAlignment="1" applyProtection="1"/>
    <xf numFmtId="49" fontId="8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35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49" fontId="10" fillId="0" borderId="47" xfId="4" applyNumberFormat="1" applyFont="1" applyBorder="1" applyAlignment="1" applyProtection="1">
      <alignment horizontal="left"/>
      <protection locked="0"/>
    </xf>
    <xf numFmtId="49" fontId="10" fillId="0" borderId="48" xfId="4" applyNumberFormat="1" applyFont="1" applyBorder="1" applyAlignment="1" applyProtection="1">
      <alignment horizontal="left"/>
      <protection locked="0"/>
    </xf>
    <xf numFmtId="0" fontId="2" fillId="0" borderId="47" xfId="2" quotePrefix="1" applyNumberFormat="1" applyBorder="1" applyAlignment="1" applyProtection="1">
      <alignment horizontal="left"/>
      <protection locked="0"/>
    </xf>
    <xf numFmtId="0" fontId="10" fillId="0" borderId="48" xfId="4" quotePrefix="1" applyFont="1" applyBorder="1" applyAlignment="1" applyProtection="1">
      <alignment horizontal="left"/>
      <protection locked="0"/>
    </xf>
    <xf numFmtId="0" fontId="10" fillId="0" borderId="0" xfId="0" applyFont="1" applyAlignment="1">
      <alignment horizontal="right"/>
    </xf>
    <xf numFmtId="49" fontId="8" fillId="0" borderId="40" xfId="4" applyNumberFormat="1" applyFont="1" applyBorder="1" applyAlignment="1">
      <alignment horizontal="center"/>
    </xf>
    <xf numFmtId="49" fontId="8" fillId="0" borderId="41" xfId="4" applyNumberFormat="1" applyFont="1" applyBorder="1" applyAlignment="1">
      <alignment horizontal="center"/>
    </xf>
    <xf numFmtId="49" fontId="8" fillId="0" borderId="42" xfId="4" applyNumberFormat="1" applyFont="1" applyBorder="1" applyAlignment="1">
      <alignment horizontal="center"/>
    </xf>
    <xf numFmtId="49" fontId="8" fillId="0" borderId="36" xfId="4" applyNumberFormat="1" applyFont="1" applyBorder="1" applyAlignment="1">
      <alignment horizontal="center"/>
    </xf>
    <xf numFmtId="49" fontId="8" fillId="0" borderId="43" xfId="4" applyNumberFormat="1" applyFont="1" applyBorder="1" applyAlignment="1">
      <alignment horizontal="center"/>
    </xf>
    <xf numFmtId="49" fontId="8" fillId="0" borderId="44" xfId="4" applyNumberFormat="1" applyFont="1" applyBorder="1" applyAlignment="1">
      <alignment horizontal="center"/>
    </xf>
    <xf numFmtId="0" fontId="10" fillId="0" borderId="45" xfId="4" applyFont="1" applyBorder="1" applyAlignment="1" applyProtection="1">
      <alignment horizontal="left"/>
      <protection locked="0"/>
    </xf>
    <xf numFmtId="0" fontId="10" fillId="0" borderId="46" xfId="4" applyFont="1" applyBorder="1" applyAlignment="1" applyProtection="1">
      <alignment horizontal="left"/>
      <protection locked="0"/>
    </xf>
    <xf numFmtId="0" fontId="7" fillId="0" borderId="35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49" fontId="4" fillId="0" borderId="36" xfId="0" applyNumberFormat="1" applyFont="1" applyBorder="1" applyAlignment="1">
      <alignment horizontal="center" vertical="center" wrapText="1"/>
    </xf>
    <xf numFmtId="49" fontId="4" fillId="0" borderId="43" xfId="0" applyNumberFormat="1" applyFont="1" applyBorder="1" applyAlignment="1">
      <alignment horizontal="center" vertical="center" wrapText="1"/>
    </xf>
    <xf numFmtId="49" fontId="4" fillId="0" borderId="44" xfId="0" applyNumberFormat="1" applyFont="1" applyBorder="1" applyAlignment="1">
      <alignment horizontal="center" vertical="center" wrapText="1"/>
    </xf>
    <xf numFmtId="49" fontId="7" fillId="0" borderId="36" xfId="0" applyNumberFormat="1" applyFont="1" applyBorder="1" applyAlignment="1">
      <alignment horizontal="left" vertical="center" wrapText="1"/>
    </xf>
    <xf numFmtId="49" fontId="7" fillId="0" borderId="44" xfId="0" applyNumberFormat="1" applyFont="1" applyBorder="1" applyAlignment="1">
      <alignment horizontal="left" vertical="center" wrapText="1"/>
    </xf>
    <xf numFmtId="49" fontId="7" fillId="0" borderId="20" xfId="0" applyNumberFormat="1" applyFont="1" applyBorder="1" applyAlignment="1">
      <alignment horizontal="left" vertical="center" wrapText="1"/>
    </xf>
    <xf numFmtId="49" fontId="7" fillId="0" borderId="21" xfId="0" applyNumberFormat="1" applyFont="1" applyBorder="1" applyAlignment="1">
      <alignment horizontal="left" vertical="center" wrapText="1"/>
    </xf>
    <xf numFmtId="0" fontId="10" fillId="0" borderId="45" xfId="4" quotePrefix="1" applyFont="1" applyBorder="1" applyAlignment="1" applyProtection="1">
      <alignment horizontal="left"/>
      <protection locked="0"/>
    </xf>
    <xf numFmtId="0" fontId="10" fillId="0" borderId="46" xfId="4" quotePrefix="1" applyFont="1" applyBorder="1" applyAlignment="1" applyProtection="1">
      <alignment horizontal="left"/>
      <protection locked="0"/>
    </xf>
    <xf numFmtId="0" fontId="10" fillId="0" borderId="47" xfId="4" quotePrefix="1" applyFont="1" applyBorder="1" applyAlignment="1" applyProtection="1">
      <alignment horizontal="left"/>
      <protection locked="0"/>
    </xf>
    <xf numFmtId="49" fontId="10" fillId="0" borderId="49" xfId="4" applyNumberFormat="1" applyFont="1" applyBorder="1" applyAlignment="1" applyProtection="1">
      <alignment horizontal="left"/>
      <protection locked="0"/>
    </xf>
    <xf numFmtId="49" fontId="10" fillId="0" borderId="50" xfId="4" applyNumberFormat="1" applyFont="1" applyBorder="1" applyAlignment="1" applyProtection="1">
      <alignment horizontal="left"/>
      <protection locked="0"/>
    </xf>
    <xf numFmtId="0" fontId="23" fillId="0" borderId="23" xfId="0" applyFont="1" applyBorder="1" applyAlignment="1">
      <alignment horizontal="left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10" fillId="0" borderId="49" xfId="4" quotePrefix="1" applyFont="1" applyBorder="1" applyAlignment="1" applyProtection="1">
      <alignment horizontal="left"/>
      <protection locked="0"/>
    </xf>
    <xf numFmtId="0" fontId="10" fillId="0" borderId="50" xfId="4" quotePrefix="1" applyFont="1" applyBorder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49" fontId="10" fillId="0" borderId="49" xfId="4" applyNumberFormat="1" applyFont="1" applyBorder="1" applyAlignment="1">
      <alignment horizontal="left"/>
    </xf>
    <xf numFmtId="49" fontId="10" fillId="0" borderId="50" xfId="4" applyNumberFormat="1" applyFont="1" applyBorder="1" applyAlignment="1">
      <alignment horizontal="left"/>
    </xf>
    <xf numFmtId="49" fontId="8" fillId="0" borderId="35" xfId="4" applyNumberFormat="1" applyFont="1" applyBorder="1" applyAlignment="1">
      <alignment horizontal="center"/>
    </xf>
    <xf numFmtId="49" fontId="8" fillId="0" borderId="51" xfId="4" applyNumberFormat="1" applyFont="1" applyBorder="1" applyAlignment="1">
      <alignment horizontal="center"/>
    </xf>
    <xf numFmtId="49" fontId="8" fillId="0" borderId="3" xfId="4" applyNumberFormat="1" applyFont="1" applyBorder="1" applyAlignment="1">
      <alignment horizontal="center"/>
    </xf>
    <xf numFmtId="0" fontId="10" fillId="0" borderId="23" xfId="0" applyFont="1" applyBorder="1" applyAlignment="1">
      <alignment horizontal="left" vertical="center"/>
    </xf>
    <xf numFmtId="0" fontId="10" fillId="0" borderId="45" xfId="4" applyFont="1" applyBorder="1" applyAlignment="1">
      <alignment horizontal="left"/>
    </xf>
    <xf numFmtId="0" fontId="10" fillId="0" borderId="46" xfId="4" applyFont="1" applyBorder="1" applyAlignment="1">
      <alignment horizontal="left"/>
    </xf>
    <xf numFmtId="0" fontId="10" fillId="0" borderId="47" xfId="4" quotePrefix="1" applyFont="1" applyBorder="1" applyAlignment="1">
      <alignment horizontal="left"/>
    </xf>
    <xf numFmtId="0" fontId="10" fillId="0" borderId="48" xfId="4" quotePrefix="1" applyFont="1" applyBorder="1" applyAlignment="1">
      <alignment horizontal="left"/>
    </xf>
    <xf numFmtId="0" fontId="6" fillId="0" borderId="35" xfId="0" applyFont="1" applyBorder="1" applyAlignment="1">
      <alignment horizontal="right" vertical="center"/>
    </xf>
    <xf numFmtId="0" fontId="6" fillId="0" borderId="51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10" fillId="0" borderId="54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49" fontId="10" fillId="0" borderId="47" xfId="4" applyNumberFormat="1" applyFont="1" applyBorder="1" applyAlignment="1">
      <alignment horizontal="left"/>
    </xf>
    <xf numFmtId="49" fontId="10" fillId="0" borderId="48" xfId="4" applyNumberFormat="1" applyFont="1" applyBorder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11" fillId="2" borderId="52" xfId="0" applyFont="1" applyFill="1" applyBorder="1" applyAlignment="1">
      <alignment horizontal="center"/>
    </xf>
    <xf numFmtId="0" fontId="11" fillId="2" borderId="53" xfId="0" applyFont="1" applyFill="1" applyBorder="1" applyAlignment="1">
      <alignment horizontal="center"/>
    </xf>
    <xf numFmtId="0" fontId="10" fillId="0" borderId="49" xfId="4" quotePrefix="1" applyFont="1" applyBorder="1" applyAlignment="1">
      <alignment horizontal="left"/>
    </xf>
    <xf numFmtId="0" fontId="10" fillId="0" borderId="50" xfId="4" quotePrefix="1" applyFont="1" applyBorder="1" applyAlignment="1">
      <alignment horizontal="left"/>
    </xf>
    <xf numFmtId="0" fontId="10" fillId="0" borderId="45" xfId="4" quotePrefix="1" applyFont="1" applyBorder="1" applyAlignment="1">
      <alignment horizontal="left"/>
    </xf>
    <xf numFmtId="0" fontId="10" fillId="0" borderId="46" xfId="4" quotePrefix="1" applyFont="1" applyBorder="1" applyAlignment="1">
      <alignment horizontal="left"/>
    </xf>
    <xf numFmtId="0" fontId="7" fillId="0" borderId="2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8" fillId="0" borderId="35" xfId="4" applyFont="1" applyBorder="1" applyAlignment="1">
      <alignment horizontal="center"/>
    </xf>
    <xf numFmtId="0" fontId="8" fillId="0" borderId="51" xfId="4" applyFont="1" applyBorder="1" applyAlignment="1">
      <alignment horizontal="center"/>
    </xf>
    <xf numFmtId="0" fontId="8" fillId="0" borderId="3" xfId="4" applyFont="1" applyBorder="1" applyAlignment="1">
      <alignment horizontal="center"/>
    </xf>
    <xf numFmtId="0" fontId="10" fillId="0" borderId="35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1" xfId="4" quotePrefix="1" applyFont="1" applyBorder="1" applyAlignment="1">
      <alignment horizontal="left"/>
    </xf>
    <xf numFmtId="0" fontId="10" fillId="0" borderId="56" xfId="4" quotePrefix="1" applyFont="1" applyBorder="1" applyAlignment="1">
      <alignment horizontal="left"/>
    </xf>
    <xf numFmtId="0" fontId="10" fillId="0" borderId="57" xfId="4" quotePrefix="1" applyFont="1" applyBorder="1" applyAlignment="1">
      <alignment horizontal="left"/>
    </xf>
    <xf numFmtId="0" fontId="10" fillId="0" borderId="58" xfId="4" quotePrefix="1" applyFont="1" applyBorder="1" applyAlignment="1">
      <alignment horizontal="left"/>
    </xf>
    <xf numFmtId="0" fontId="10" fillId="0" borderId="41" xfId="4" quotePrefix="1" applyFont="1" applyBorder="1" applyAlignment="1">
      <alignment horizontal="left"/>
    </xf>
    <xf numFmtId="0" fontId="10" fillId="0" borderId="42" xfId="4" quotePrefix="1" applyFont="1" applyBorder="1" applyAlignment="1">
      <alignment horizontal="left"/>
    </xf>
    <xf numFmtId="0" fontId="6" fillId="0" borderId="2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8" fontId="14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7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59" xfId="0" applyFont="1" applyFill="1" applyBorder="1" applyAlignment="1">
      <alignment horizontal="center" vertical="center" wrapText="1"/>
    </xf>
    <xf numFmtId="8" fontId="14" fillId="3" borderId="17" xfId="0" applyNumberFormat="1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59" xfId="0" applyFont="1" applyFill="1" applyBorder="1" applyAlignment="1">
      <alignment horizontal="center" vertical="center" wrapText="1"/>
    </xf>
    <xf numFmtId="8" fontId="14" fillId="3" borderId="9" xfId="0" applyNumberFormat="1" applyFont="1" applyFill="1" applyBorder="1" applyAlignment="1" applyProtection="1">
      <alignment horizontal="center" vertical="center" wrapText="1"/>
      <protection locked="0"/>
    </xf>
    <xf numFmtId="8" fontId="14" fillId="3" borderId="59" xfId="0" applyNumberFormat="1" applyFont="1" applyFill="1" applyBorder="1" applyAlignment="1" applyProtection="1">
      <alignment horizontal="center" vertical="center" wrapText="1"/>
      <protection locked="0"/>
    </xf>
    <xf numFmtId="14" fontId="10" fillId="0" borderId="0" xfId="0" applyNumberFormat="1" applyFont="1" applyAlignment="1">
      <alignment horizontal="right" vertical="center"/>
    </xf>
  </cellXfs>
  <cellStyles count="7">
    <cellStyle name="Currency" xfId="1" builtinId="4"/>
    <cellStyle name="Hyperlink" xfId="2" builtinId="8"/>
    <cellStyle name="Normal" xfId="0" builtinId="0"/>
    <cellStyle name="Normal 2" xfId="3" xr:uid="{00000000-0005-0000-0000-000003000000}"/>
    <cellStyle name="Normal 2 2" xfId="4" xr:uid="{00000000-0005-0000-0000-000004000000}"/>
    <cellStyle name="Normal 2 3" xfId="5" xr:uid="{00000000-0005-0000-0000-000005000000}"/>
    <cellStyle name="Normal 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fmlaLink="'Rate Table'!$D$19" lockText="1"/>
</file>

<file path=xl/ctrlProps/ctrlProp2.xml><?xml version="1.0" encoding="utf-8"?>
<formControlPr xmlns="http://schemas.microsoft.com/office/spreadsheetml/2009/9/main" objectType="CheckBox" fmlaLink="'Rate Table'!$D$20" lockText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6" Type="http://schemas.openxmlformats.org/officeDocument/2006/relationships/image" Target="../media/image1.emf"/><Relationship Id="rId5" Type="http://schemas.openxmlformats.org/officeDocument/2006/relationships/image" Target="../media/image2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15</xdr:row>
          <xdr:rowOff>0</xdr:rowOff>
        </xdr:from>
        <xdr:to>
          <xdr:col>2</xdr:col>
          <xdr:colOff>502920</xdr:colOff>
          <xdr:row>16</xdr:row>
          <xdr:rowOff>7620</xdr:rowOff>
        </xdr:to>
        <xdr:sp macro="" textlink="">
          <xdr:nvSpPr>
            <xdr:cNvPr id="1030" name="CheckBox1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16</xdr:row>
          <xdr:rowOff>0</xdr:rowOff>
        </xdr:from>
        <xdr:to>
          <xdr:col>2</xdr:col>
          <xdr:colOff>502920</xdr:colOff>
          <xdr:row>17</xdr:row>
          <xdr:rowOff>7620</xdr:rowOff>
        </xdr:to>
        <xdr:sp macro="" textlink="">
          <xdr:nvSpPr>
            <xdr:cNvPr id="1031" name="CheckBox2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17</xdr:row>
          <xdr:rowOff>0</xdr:rowOff>
        </xdr:from>
        <xdr:to>
          <xdr:col>2</xdr:col>
          <xdr:colOff>502920</xdr:colOff>
          <xdr:row>17</xdr:row>
          <xdr:rowOff>160020</xdr:rowOff>
        </xdr:to>
        <xdr:sp macro="" textlink="">
          <xdr:nvSpPr>
            <xdr:cNvPr id="1032" name="CheckBox3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18</xdr:row>
          <xdr:rowOff>0</xdr:rowOff>
        </xdr:from>
        <xdr:to>
          <xdr:col>2</xdr:col>
          <xdr:colOff>502920</xdr:colOff>
          <xdr:row>18</xdr:row>
          <xdr:rowOff>160020</xdr:rowOff>
        </xdr:to>
        <xdr:sp macro="" textlink="">
          <xdr:nvSpPr>
            <xdr:cNvPr id="1033" name="CheckBox4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20</xdr:row>
          <xdr:rowOff>0</xdr:rowOff>
        </xdr:from>
        <xdr:to>
          <xdr:col>2</xdr:col>
          <xdr:colOff>502920</xdr:colOff>
          <xdr:row>20</xdr:row>
          <xdr:rowOff>160020</xdr:rowOff>
        </xdr:to>
        <xdr:sp macro="" textlink="">
          <xdr:nvSpPr>
            <xdr:cNvPr id="1034" name="CheckBox5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19</xdr:row>
          <xdr:rowOff>0</xdr:rowOff>
        </xdr:from>
        <xdr:to>
          <xdr:col>2</xdr:col>
          <xdr:colOff>502920</xdr:colOff>
          <xdr:row>19</xdr:row>
          <xdr:rowOff>160020</xdr:rowOff>
        </xdr:to>
        <xdr:sp macro="" textlink="">
          <xdr:nvSpPr>
            <xdr:cNvPr id="1035" name="CheckBox6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14</xdr:row>
          <xdr:rowOff>114300</xdr:rowOff>
        </xdr:from>
        <xdr:to>
          <xdr:col>4</xdr:col>
          <xdr:colOff>419100</xdr:colOff>
          <xdr:row>16</xdr:row>
          <xdr:rowOff>30480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15</xdr:row>
          <xdr:rowOff>106680</xdr:rowOff>
        </xdr:from>
        <xdr:to>
          <xdr:col>4</xdr:col>
          <xdr:colOff>411480</xdr:colOff>
          <xdr:row>17</xdr:row>
          <xdr:rowOff>22860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ontrol" Target="../activeX/activeX5.xml"/><Relationship Id="rId18" Type="http://schemas.openxmlformats.org/officeDocument/2006/relationships/ctrlProp" Target="../ctrlProps/ctrlProp2.xml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12" Type="http://schemas.openxmlformats.org/officeDocument/2006/relationships/image" Target="../media/image4.emf"/><Relationship Id="rId1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1.bin"/><Relationship Id="rId16" Type="http://schemas.openxmlformats.org/officeDocument/2006/relationships/image" Target="../media/image6.emf"/><Relationship Id="rId1" Type="http://schemas.openxmlformats.org/officeDocument/2006/relationships/hyperlink" Target="mailto:slalom.treasurer@vol.paddleuk.org.uk" TargetMode="External"/><Relationship Id="rId6" Type="http://schemas.openxmlformats.org/officeDocument/2006/relationships/image" Target="../media/image1.emf"/><Relationship Id="rId11" Type="http://schemas.openxmlformats.org/officeDocument/2006/relationships/control" Target="../activeX/activeX4.xml"/><Relationship Id="rId5" Type="http://schemas.openxmlformats.org/officeDocument/2006/relationships/control" Target="../activeX/activeX1.xml"/><Relationship Id="rId15" Type="http://schemas.openxmlformats.org/officeDocument/2006/relationships/control" Target="../activeX/activeX6.xml"/><Relationship Id="rId10" Type="http://schemas.openxmlformats.org/officeDocument/2006/relationships/image" Target="../media/image3.emf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Relationship Id="rId14" Type="http://schemas.openxmlformats.org/officeDocument/2006/relationships/image" Target="../media/image5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B1:J46"/>
  <sheetViews>
    <sheetView showZeros="0" tabSelected="1" zoomScale="130" zoomScaleNormal="130" zoomScaleSheetLayoutView="100" workbookViewId="0">
      <selection activeCell="C5" sqref="C5:D5"/>
    </sheetView>
  </sheetViews>
  <sheetFormatPr defaultColWidth="9.109375" defaultRowHeight="13.2" x14ac:dyDescent="0.25"/>
  <cols>
    <col min="1" max="1" width="3.109375" style="26" customWidth="1"/>
    <col min="2" max="2" width="17.33203125" style="26" customWidth="1"/>
    <col min="3" max="3" width="14.6640625" style="26" customWidth="1"/>
    <col min="4" max="4" width="15.6640625" style="26" customWidth="1"/>
    <col min="5" max="5" width="7.109375" style="26" customWidth="1"/>
    <col min="6" max="6" width="12.88671875" style="26" customWidth="1"/>
    <col min="7" max="7" width="15.6640625" style="26" customWidth="1"/>
    <col min="8" max="8" width="15.88671875" style="26" customWidth="1"/>
    <col min="9" max="9" width="1.5546875" style="26" customWidth="1"/>
    <col min="10" max="10" width="12.6640625" style="26" customWidth="1"/>
    <col min="11" max="16384" width="9.109375" style="26"/>
  </cols>
  <sheetData>
    <row r="1" spans="2:10" ht="18.75" customHeight="1" x14ac:dyDescent="0.3">
      <c r="B1" s="112" t="s">
        <v>102</v>
      </c>
      <c r="C1" s="112"/>
      <c r="D1" s="112"/>
      <c r="E1" s="112"/>
      <c r="F1" s="112"/>
      <c r="G1" s="112"/>
      <c r="H1" s="112"/>
      <c r="I1" s="1"/>
      <c r="J1" s="1"/>
    </row>
    <row r="2" spans="2:10" ht="18.75" customHeight="1" x14ac:dyDescent="0.3">
      <c r="B2" s="113" t="s">
        <v>45</v>
      </c>
      <c r="C2" s="112"/>
      <c r="D2" s="112"/>
      <c r="E2" s="112"/>
      <c r="F2" s="112"/>
      <c r="G2" s="112"/>
      <c r="H2" s="112"/>
      <c r="I2" s="1"/>
      <c r="J2" s="1"/>
    </row>
    <row r="3" spans="2:10" ht="17.399999999999999" x14ac:dyDescent="0.3">
      <c r="B3" s="27"/>
      <c r="C3" s="113" t="s">
        <v>70</v>
      </c>
      <c r="D3" s="113"/>
      <c r="E3" s="113"/>
      <c r="F3" s="113"/>
      <c r="G3" s="113"/>
      <c r="H3" s="28"/>
      <c r="I3" s="29"/>
    </row>
    <row r="4" spans="2:10" ht="12" customHeight="1" thickBot="1" x14ac:dyDescent="0.3">
      <c r="B4" s="2"/>
      <c r="C4" s="2"/>
      <c r="D4" s="2"/>
      <c r="E4" s="2"/>
      <c r="F4" s="2"/>
      <c r="G4" s="2"/>
      <c r="H4" s="2"/>
      <c r="I4" s="29"/>
    </row>
    <row r="5" spans="2:10" s="97" customFormat="1" ht="32.25" customHeight="1" thickBot="1" x14ac:dyDescent="0.3">
      <c r="B5" s="98" t="s">
        <v>3</v>
      </c>
      <c r="C5" s="114"/>
      <c r="D5" s="115"/>
      <c r="G5" s="98" t="s">
        <v>95</v>
      </c>
      <c r="H5" s="110"/>
    </row>
    <row r="6" spans="2:10" ht="18.75" customHeight="1" thickBot="1" x14ac:dyDescent="0.35">
      <c r="B6" s="121" t="s">
        <v>4</v>
      </c>
      <c r="C6" s="122"/>
      <c r="D6" s="123"/>
      <c r="E6" s="90"/>
      <c r="F6" s="124" t="s">
        <v>50</v>
      </c>
      <c r="G6" s="125"/>
      <c r="H6" s="126"/>
    </row>
    <row r="7" spans="2:10" ht="18.75" customHeight="1" x14ac:dyDescent="0.25">
      <c r="B7" s="104" t="s">
        <v>93</v>
      </c>
      <c r="C7" s="138"/>
      <c r="D7" s="139"/>
      <c r="E7" s="90"/>
      <c r="F7" s="106" t="s">
        <v>5</v>
      </c>
      <c r="G7" s="127"/>
      <c r="H7" s="128"/>
    </row>
    <row r="8" spans="2:10" ht="18.75" customHeight="1" x14ac:dyDescent="0.25">
      <c r="B8" s="104" t="s">
        <v>5</v>
      </c>
      <c r="C8" s="140"/>
      <c r="D8" s="119"/>
      <c r="E8" s="28"/>
      <c r="F8" s="107" t="s">
        <v>83</v>
      </c>
      <c r="G8" s="116"/>
      <c r="H8" s="117"/>
    </row>
    <row r="9" spans="2:10" ht="18.75" customHeight="1" x14ac:dyDescent="0.25">
      <c r="B9" s="104" t="s">
        <v>83</v>
      </c>
      <c r="C9" s="118"/>
      <c r="D9" s="119"/>
      <c r="E9" s="28"/>
      <c r="F9" s="107" t="s">
        <v>84</v>
      </c>
      <c r="G9" s="116"/>
      <c r="H9" s="117"/>
    </row>
    <row r="10" spans="2:10" ht="18.75" customHeight="1" x14ac:dyDescent="0.25">
      <c r="B10" s="104" t="s">
        <v>84</v>
      </c>
      <c r="C10" s="140"/>
      <c r="D10" s="119"/>
      <c r="E10" s="28"/>
      <c r="F10" s="107" t="s">
        <v>85</v>
      </c>
      <c r="G10" s="116"/>
      <c r="H10" s="117"/>
    </row>
    <row r="11" spans="2:10" ht="18.75" customHeight="1" thickBot="1" x14ac:dyDescent="0.3">
      <c r="B11" s="104" t="s">
        <v>85</v>
      </c>
      <c r="C11" s="140"/>
      <c r="D11" s="119"/>
      <c r="E11" s="28"/>
      <c r="F11" s="108" t="s">
        <v>7</v>
      </c>
      <c r="G11" s="141"/>
      <c r="H11" s="142"/>
    </row>
    <row r="12" spans="2:10" ht="18.75" customHeight="1" thickBot="1" x14ac:dyDescent="0.3">
      <c r="B12" s="105" t="s">
        <v>7</v>
      </c>
      <c r="C12" s="147"/>
      <c r="D12" s="148"/>
      <c r="E12" s="28"/>
    </row>
    <row r="13" spans="2:10" ht="18.75" customHeight="1" thickBot="1" x14ac:dyDescent="0.3">
      <c r="B13" s="30"/>
      <c r="C13" s="28"/>
      <c r="D13" s="3"/>
      <c r="E13" s="28"/>
      <c r="F13" s="28"/>
      <c r="G13" s="3"/>
      <c r="H13" s="3"/>
      <c r="I13" s="29"/>
    </row>
    <row r="14" spans="2:10" ht="43.95" customHeight="1" x14ac:dyDescent="0.25">
      <c r="B14" s="131" t="s">
        <v>96</v>
      </c>
      <c r="C14" s="132"/>
      <c r="D14" s="132"/>
      <c r="E14" s="133"/>
      <c r="G14" s="134" t="s">
        <v>54</v>
      </c>
      <c r="H14" s="135"/>
      <c r="I14" s="29"/>
    </row>
    <row r="15" spans="2:10" ht="12" customHeight="1" x14ac:dyDescent="0.25">
      <c r="B15" s="51"/>
      <c r="E15" s="52"/>
      <c r="F15" s="57"/>
      <c r="G15" s="136"/>
      <c r="H15" s="137"/>
      <c r="I15" s="29"/>
    </row>
    <row r="16" spans="2:10" ht="12" customHeight="1" x14ac:dyDescent="0.25">
      <c r="B16" s="53" t="s">
        <v>46</v>
      </c>
      <c r="D16" s="58" t="s">
        <v>51</v>
      </c>
      <c r="E16" s="52"/>
      <c r="F16" s="57"/>
      <c r="G16" s="136"/>
      <c r="H16" s="137"/>
      <c r="I16" s="29"/>
    </row>
    <row r="17" spans="2:9" ht="12" customHeight="1" x14ac:dyDescent="0.25">
      <c r="B17" s="53" t="s">
        <v>27</v>
      </c>
      <c r="D17" s="58" t="s">
        <v>51</v>
      </c>
      <c r="E17" s="52"/>
      <c r="G17" s="136"/>
      <c r="H17" s="137"/>
      <c r="I17" s="29"/>
    </row>
    <row r="18" spans="2:9" x14ac:dyDescent="0.25">
      <c r="B18" s="53" t="s">
        <v>47</v>
      </c>
      <c r="E18" s="52"/>
      <c r="F18" s="20"/>
      <c r="G18" s="136"/>
      <c r="H18" s="137"/>
    </row>
    <row r="19" spans="2:9" x14ac:dyDescent="0.25">
      <c r="B19" s="53" t="s">
        <v>48</v>
      </c>
      <c r="E19" s="52"/>
      <c r="G19" s="136"/>
      <c r="H19" s="137"/>
    </row>
    <row r="20" spans="2:9" x14ac:dyDescent="0.25">
      <c r="B20" s="53" t="s">
        <v>38</v>
      </c>
      <c r="E20" s="52"/>
      <c r="G20" s="136"/>
      <c r="H20" s="137"/>
    </row>
    <row r="21" spans="2:9" x14ac:dyDescent="0.25">
      <c r="B21" s="53" t="s">
        <v>49</v>
      </c>
      <c r="E21" s="52"/>
      <c r="G21" s="136"/>
      <c r="H21" s="137"/>
    </row>
    <row r="22" spans="2:9" ht="13.8" thickBot="1" x14ac:dyDescent="0.3">
      <c r="B22" s="54"/>
      <c r="C22" s="55"/>
      <c r="D22" s="55"/>
      <c r="E22" s="56"/>
      <c r="G22" s="54"/>
      <c r="H22" s="56"/>
    </row>
    <row r="24" spans="2:9" ht="13.8" thickBot="1" x14ac:dyDescent="0.3">
      <c r="B24" s="69" t="s">
        <v>65</v>
      </c>
      <c r="C24" s="23"/>
      <c r="D24" s="143" t="s">
        <v>80</v>
      </c>
      <c r="E24" s="143"/>
      <c r="F24" s="143"/>
      <c r="G24" s="143"/>
      <c r="H24" s="143"/>
    </row>
    <row r="25" spans="2:9" ht="24.75" customHeight="1" thickBot="1" x14ac:dyDescent="0.3">
      <c r="B25" s="20"/>
      <c r="C25" s="71" t="s">
        <v>63</v>
      </c>
      <c r="D25" s="144"/>
      <c r="E25" s="145"/>
      <c r="F25" s="145"/>
      <c r="G25" s="145"/>
      <c r="H25" s="146"/>
    </row>
    <row r="26" spans="2:9" ht="16.5" customHeight="1" thickBot="1" x14ac:dyDescent="0.3">
      <c r="C26" s="23" t="s">
        <v>64</v>
      </c>
      <c r="D26" s="85">
        <f>SUM('Prem or 1'!$H$30, 'Div 2'!$H$31, 'Div 3'!$H$33,Open!$H$32, PCC!$H$30)</f>
        <v>0</v>
      </c>
    </row>
    <row r="27" spans="2:9" ht="13.8" thickBot="1" x14ac:dyDescent="0.3">
      <c r="B27" s="55"/>
      <c r="C27" s="55"/>
      <c r="D27" s="31"/>
    </row>
    <row r="28" spans="2:9" ht="26.25" customHeight="1" thickBot="1" x14ac:dyDescent="0.3">
      <c r="B28" s="129" t="s">
        <v>66</v>
      </c>
      <c r="C28" s="130"/>
      <c r="D28" s="83">
        <f>SUM('Prem or 1'!H$36:H$38, 'Div 2'!H$35:H$37,  PCC!$H$36:$H39)</f>
        <v>0</v>
      </c>
      <c r="I28" s="29"/>
    </row>
    <row r="29" spans="2:9" x14ac:dyDescent="0.25">
      <c r="B29" s="44"/>
      <c r="D29" s="31"/>
      <c r="I29" s="29"/>
    </row>
    <row r="30" spans="2:9" ht="15.6" x14ac:dyDescent="0.3">
      <c r="B30" s="95" t="str">
        <f>+"Send a copy of this form, results and payment of £" &amp; D28 &amp;" to:-"</f>
        <v>Send a copy of this form, results and payment of £0 to:-</v>
      </c>
      <c r="C30" s="96"/>
      <c r="D30" s="70"/>
      <c r="E30" s="70"/>
    </row>
    <row r="31" spans="2:9" ht="15" x14ac:dyDescent="0.25">
      <c r="B31" s="96" t="s">
        <v>101</v>
      </c>
      <c r="C31" s="96"/>
    </row>
    <row r="32" spans="2:9" ht="15" x14ac:dyDescent="0.25">
      <c r="B32" s="111" t="s">
        <v>99</v>
      </c>
      <c r="C32" s="96"/>
    </row>
    <row r="33" spans="2:8" ht="15" x14ac:dyDescent="0.25">
      <c r="B33" s="120" t="s">
        <v>42</v>
      </c>
      <c r="C33" s="120"/>
      <c r="D33" s="96" t="s">
        <v>43</v>
      </c>
      <c r="H33" s="24"/>
    </row>
    <row r="34" spans="2:8" ht="15" x14ac:dyDescent="0.25">
      <c r="B34" s="96"/>
      <c r="D34" s="96" t="s">
        <v>44</v>
      </c>
    </row>
    <row r="36" spans="2:8" ht="13.8" thickBot="1" x14ac:dyDescent="0.3">
      <c r="B36" s="69" t="s">
        <v>60</v>
      </c>
      <c r="D36" s="31"/>
    </row>
    <row r="37" spans="2:8" ht="13.8" thickBot="1" x14ac:dyDescent="0.3">
      <c r="B37" s="26" t="s">
        <v>100</v>
      </c>
      <c r="D37" s="83">
        <f>+ROUND(SUM('Prem or 1'!H$36, 'Div 2'!H$36, PCC!$H$36),2)</f>
        <v>0</v>
      </c>
    </row>
    <row r="38" spans="2:8" ht="13.8" thickBot="1" x14ac:dyDescent="0.3">
      <c r="B38" s="26" t="s">
        <v>86</v>
      </c>
      <c r="D38" s="83">
        <f>+ROUND(SUM('Prem or 1'!H$37,  PCC!$H$37),2)</f>
        <v>0</v>
      </c>
    </row>
    <row r="39" spans="2:8" ht="13.8" thickBot="1" x14ac:dyDescent="0.3">
      <c r="B39" s="26" t="s">
        <v>87</v>
      </c>
      <c r="D39" s="83">
        <f>SUM('Div 2'!H28,'Div 3'!H29,Open!H29,'Div 4'!H29)</f>
        <v>0</v>
      </c>
    </row>
    <row r="40" spans="2:8" ht="13.8" thickBot="1" x14ac:dyDescent="0.3">
      <c r="B40" s="26" t="s">
        <v>71</v>
      </c>
      <c r="D40" s="83">
        <f>+ROUND(SUM('Prem or 1'!H$38, 'Div 2'!H$37, PCC!$H$39),2)</f>
        <v>0</v>
      </c>
    </row>
    <row r="46" spans="2:8" x14ac:dyDescent="0.25">
      <c r="H46" s="24"/>
    </row>
  </sheetData>
  <sheetProtection algorithmName="SHA-512" hashValue="tun/jnERae402fQznL1J1GXDqyqxmQxUPH7qQoR5Xm+N424NJqTLtnQ8XYPNAsf9wB7WRWsrHw8JL1/V8QCXYA==" saltValue="e/eiZbuKVn9iqO/1MF/fuQ==" spinCount="100000" sheet="1" objects="1" scenarios="1" selectLockedCells="1"/>
  <dataConsolidate/>
  <mergeCells count="23">
    <mergeCell ref="B33:C33"/>
    <mergeCell ref="B6:D6"/>
    <mergeCell ref="F6:H6"/>
    <mergeCell ref="G7:H7"/>
    <mergeCell ref="G8:H8"/>
    <mergeCell ref="B28:C28"/>
    <mergeCell ref="B14:E14"/>
    <mergeCell ref="G14:H21"/>
    <mergeCell ref="C7:D7"/>
    <mergeCell ref="C8:D8"/>
    <mergeCell ref="G11:H11"/>
    <mergeCell ref="D24:H24"/>
    <mergeCell ref="D25:H25"/>
    <mergeCell ref="C10:D10"/>
    <mergeCell ref="C11:D11"/>
    <mergeCell ref="C12:D12"/>
    <mergeCell ref="B1:H1"/>
    <mergeCell ref="B2:H2"/>
    <mergeCell ref="C5:D5"/>
    <mergeCell ref="G9:H9"/>
    <mergeCell ref="G10:H10"/>
    <mergeCell ref="C3:G3"/>
    <mergeCell ref="C9:D9"/>
  </mergeCells>
  <dataValidations count="1">
    <dataValidation allowBlank="1" showInputMessage="1" showErrorMessage="1" promptTitle="Date Input Format" prompt="DD/MM/YY" sqref="H5" xr:uid="{3E156685-2381-4F68-A970-262E728177EF}"/>
  </dataValidations>
  <hyperlinks>
    <hyperlink ref="B32" r:id="rId1" xr:uid="{00000000-0004-0000-0000-000000000000}"/>
  </hyperlinks>
  <printOptions horizontalCentered="1"/>
  <pageMargins left="0.19685039370078741" right="0.19685039370078741" top="0.39370078740157483" bottom="0.39370078740157483" header="0.51181102362204722" footer="0.51181102362204722"/>
  <pageSetup paperSize="9" orientation="portrait" horizontalDpi="300" verticalDpi="300" r:id="rId2"/>
  <headerFooter alignWithMargins="0"/>
  <drawing r:id="rId3"/>
  <legacyDrawing r:id="rId4"/>
  <controls>
    <mc:AlternateContent xmlns:mc="http://schemas.openxmlformats.org/markup-compatibility/2006">
      <mc:Choice Requires="x14">
        <control shapeId="1035" r:id="rId5" name="CheckBox6">
          <controlPr defaultSize="0" autoLine="0" r:id="rId6">
            <anchor moveWithCells="1">
              <from>
                <xdr:col>2</xdr:col>
                <xdr:colOff>342900</xdr:colOff>
                <xdr:row>19</xdr:row>
                <xdr:rowOff>0</xdr:rowOff>
              </from>
              <to>
                <xdr:col>2</xdr:col>
                <xdr:colOff>502920</xdr:colOff>
                <xdr:row>19</xdr:row>
                <xdr:rowOff>160020</xdr:rowOff>
              </to>
            </anchor>
          </controlPr>
        </control>
      </mc:Choice>
      <mc:Fallback>
        <control shapeId="1035" r:id="rId5" name="CheckBox6"/>
      </mc:Fallback>
    </mc:AlternateContent>
    <mc:AlternateContent xmlns:mc="http://schemas.openxmlformats.org/markup-compatibility/2006">
      <mc:Choice Requires="x14">
        <control shapeId="1034" r:id="rId7" name="CheckBox5">
          <controlPr defaultSize="0" autoLine="0" r:id="rId8">
            <anchor moveWithCells="1">
              <from>
                <xdr:col>2</xdr:col>
                <xdr:colOff>342900</xdr:colOff>
                <xdr:row>20</xdr:row>
                <xdr:rowOff>0</xdr:rowOff>
              </from>
              <to>
                <xdr:col>2</xdr:col>
                <xdr:colOff>502920</xdr:colOff>
                <xdr:row>20</xdr:row>
                <xdr:rowOff>160020</xdr:rowOff>
              </to>
            </anchor>
          </controlPr>
        </control>
      </mc:Choice>
      <mc:Fallback>
        <control shapeId="1034" r:id="rId7" name="CheckBox5"/>
      </mc:Fallback>
    </mc:AlternateContent>
    <mc:AlternateContent xmlns:mc="http://schemas.openxmlformats.org/markup-compatibility/2006">
      <mc:Choice Requires="x14">
        <control shapeId="1033" r:id="rId9" name="CheckBox4">
          <controlPr defaultSize="0" autoLine="0" r:id="rId10">
            <anchor moveWithCells="1">
              <from>
                <xdr:col>2</xdr:col>
                <xdr:colOff>342900</xdr:colOff>
                <xdr:row>18</xdr:row>
                <xdr:rowOff>0</xdr:rowOff>
              </from>
              <to>
                <xdr:col>2</xdr:col>
                <xdr:colOff>502920</xdr:colOff>
                <xdr:row>18</xdr:row>
                <xdr:rowOff>160020</xdr:rowOff>
              </to>
            </anchor>
          </controlPr>
        </control>
      </mc:Choice>
      <mc:Fallback>
        <control shapeId="1033" r:id="rId9" name="CheckBox4"/>
      </mc:Fallback>
    </mc:AlternateContent>
    <mc:AlternateContent xmlns:mc="http://schemas.openxmlformats.org/markup-compatibility/2006">
      <mc:Choice Requires="x14">
        <control shapeId="1032" r:id="rId11" name="CheckBox3">
          <controlPr defaultSize="0" autoLine="0" r:id="rId12">
            <anchor moveWithCells="1">
              <from>
                <xdr:col>2</xdr:col>
                <xdr:colOff>342900</xdr:colOff>
                <xdr:row>17</xdr:row>
                <xdr:rowOff>0</xdr:rowOff>
              </from>
              <to>
                <xdr:col>2</xdr:col>
                <xdr:colOff>502920</xdr:colOff>
                <xdr:row>17</xdr:row>
                <xdr:rowOff>160020</xdr:rowOff>
              </to>
            </anchor>
          </controlPr>
        </control>
      </mc:Choice>
      <mc:Fallback>
        <control shapeId="1032" r:id="rId11" name="CheckBox3"/>
      </mc:Fallback>
    </mc:AlternateContent>
    <mc:AlternateContent xmlns:mc="http://schemas.openxmlformats.org/markup-compatibility/2006">
      <mc:Choice Requires="x14">
        <control shapeId="1031" r:id="rId13" name="CheckBox2">
          <controlPr defaultSize="0" autoLine="0" r:id="rId14">
            <anchor moveWithCells="1">
              <from>
                <xdr:col>2</xdr:col>
                <xdr:colOff>342900</xdr:colOff>
                <xdr:row>16</xdr:row>
                <xdr:rowOff>0</xdr:rowOff>
              </from>
              <to>
                <xdr:col>2</xdr:col>
                <xdr:colOff>502920</xdr:colOff>
                <xdr:row>17</xdr:row>
                <xdr:rowOff>7620</xdr:rowOff>
              </to>
            </anchor>
          </controlPr>
        </control>
      </mc:Choice>
      <mc:Fallback>
        <control shapeId="1031" r:id="rId13" name="CheckBox2"/>
      </mc:Fallback>
    </mc:AlternateContent>
    <mc:AlternateContent xmlns:mc="http://schemas.openxmlformats.org/markup-compatibility/2006">
      <mc:Choice Requires="x14">
        <control shapeId="1030" r:id="rId15" name="CheckBox1">
          <controlPr defaultSize="0" autoLine="0" autoPict="0" r:id="rId16">
            <anchor moveWithCells="1">
              <from>
                <xdr:col>2</xdr:col>
                <xdr:colOff>342900</xdr:colOff>
                <xdr:row>15</xdr:row>
                <xdr:rowOff>0</xdr:rowOff>
              </from>
              <to>
                <xdr:col>2</xdr:col>
                <xdr:colOff>502920</xdr:colOff>
                <xdr:row>16</xdr:row>
                <xdr:rowOff>7620</xdr:rowOff>
              </to>
            </anchor>
          </controlPr>
        </control>
      </mc:Choice>
      <mc:Fallback>
        <control shapeId="1030" r:id="rId15" name="CheckBox1"/>
      </mc:Fallback>
    </mc:AlternateContent>
    <mc:AlternateContent xmlns:mc="http://schemas.openxmlformats.org/markup-compatibility/2006">
      <mc:Choice Requires="x14">
        <control shapeId="1036" r:id="rId17" name="Check Box 12">
          <controlPr defaultSize="0" autoFill="0" autoLine="0" autoPict="0">
            <anchor moveWithCells="1">
              <from>
                <xdr:col>4</xdr:col>
                <xdr:colOff>121920</xdr:colOff>
                <xdr:row>14</xdr:row>
                <xdr:rowOff>114300</xdr:rowOff>
              </from>
              <to>
                <xdr:col>4</xdr:col>
                <xdr:colOff>419100</xdr:colOff>
                <xdr:row>16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8" r:id="rId18" name="Check Box 14">
          <controlPr defaultSize="0" autoFill="0" autoLine="0" autoPict="0">
            <anchor moveWithCells="1">
              <from>
                <xdr:col>4</xdr:col>
                <xdr:colOff>121920</xdr:colOff>
                <xdr:row>15</xdr:row>
                <xdr:rowOff>106680</xdr:rowOff>
              </from>
              <to>
                <xdr:col>4</xdr:col>
                <xdr:colOff>411480</xdr:colOff>
                <xdr:row>17</xdr:row>
                <xdr:rowOff>22860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J44"/>
  <sheetViews>
    <sheetView showZeros="0" zoomScaleNormal="100" zoomScaleSheetLayoutView="100" workbookViewId="0">
      <selection activeCell="C18" sqref="C18"/>
    </sheetView>
  </sheetViews>
  <sheetFormatPr defaultColWidth="9.109375" defaultRowHeight="13.2" x14ac:dyDescent="0.25"/>
  <cols>
    <col min="1" max="1" width="3.33203125" style="26" customWidth="1"/>
    <col min="2" max="4" width="15.6640625" style="26" customWidth="1"/>
    <col min="5" max="5" width="4.88671875" style="26" customWidth="1"/>
    <col min="6" max="6" width="13.6640625" style="26" customWidth="1"/>
    <col min="7" max="7" width="15.6640625" style="26" customWidth="1"/>
    <col min="8" max="8" width="15.88671875" style="26" customWidth="1"/>
    <col min="9" max="9" width="1.5546875" style="26" customWidth="1"/>
    <col min="10" max="10" width="12.6640625" style="26" customWidth="1"/>
    <col min="11" max="16384" width="9.109375" style="26"/>
  </cols>
  <sheetData>
    <row r="1" spans="2:10" ht="18.75" customHeight="1" x14ac:dyDescent="0.3">
      <c r="B1" s="112" t="str">
        <f>+'Event Details'!B1</f>
        <v>British Canoeing Slalom Committee   -  2025 Treasurer's Summary Sheet</v>
      </c>
      <c r="C1" s="112"/>
      <c r="D1" s="112"/>
      <c r="E1" s="112"/>
      <c r="F1" s="112"/>
      <c r="G1" s="112"/>
      <c r="H1" s="112"/>
      <c r="I1" s="1"/>
      <c r="J1" s="1"/>
    </row>
    <row r="2" spans="2:10" ht="18.75" customHeight="1" x14ac:dyDescent="0.3">
      <c r="B2" s="170" t="s">
        <v>40</v>
      </c>
      <c r="C2" s="171"/>
      <c r="D2" s="171"/>
      <c r="E2" s="171"/>
      <c r="F2" s="171"/>
      <c r="G2" s="171"/>
      <c r="H2" s="171"/>
      <c r="I2" s="1"/>
      <c r="J2" s="1"/>
    </row>
    <row r="3" spans="2:10" ht="12" customHeight="1" x14ac:dyDescent="0.25">
      <c r="B3" s="31"/>
      <c r="E3" s="31"/>
      <c r="F3" s="31"/>
      <c r="H3" s="29"/>
      <c r="I3" s="29"/>
    </row>
    <row r="4" spans="2:10" ht="12" customHeight="1" x14ac:dyDescent="0.25">
      <c r="B4" s="149" t="s">
        <v>0</v>
      </c>
      <c r="C4" s="149"/>
      <c r="D4" s="149"/>
      <c r="E4" s="149"/>
      <c r="F4" s="149"/>
      <c r="G4" s="149"/>
      <c r="H4" s="149"/>
      <c r="I4" s="29"/>
    </row>
    <row r="5" spans="2:10" ht="12" customHeight="1" x14ac:dyDescent="0.25">
      <c r="B5" s="149" t="s">
        <v>18</v>
      </c>
      <c r="C5" s="149"/>
      <c r="D5" s="149"/>
      <c r="E5" s="149"/>
      <c r="F5" s="149"/>
      <c r="G5" s="149"/>
      <c r="H5" s="149"/>
      <c r="I5" s="29"/>
    </row>
    <row r="6" spans="2:10" ht="12" customHeight="1" x14ac:dyDescent="0.25">
      <c r="B6" s="149" t="s">
        <v>2</v>
      </c>
      <c r="C6" s="149"/>
      <c r="D6" s="149"/>
      <c r="E6" s="149"/>
      <c r="F6" s="149"/>
      <c r="G6" s="149"/>
      <c r="H6" s="149"/>
      <c r="I6" s="29"/>
    </row>
    <row r="7" spans="2:10" ht="12" customHeight="1" x14ac:dyDescent="0.25">
      <c r="B7" s="2"/>
      <c r="C7" s="2"/>
      <c r="D7" s="2"/>
      <c r="E7" s="2"/>
      <c r="F7" s="2"/>
      <c r="G7" s="2"/>
      <c r="H7" s="2"/>
      <c r="I7" s="29"/>
    </row>
    <row r="8" spans="2:10" ht="18.75" customHeight="1" thickBot="1" x14ac:dyDescent="0.3">
      <c r="B8" s="98" t="s">
        <v>3</v>
      </c>
      <c r="C8" s="155">
        <f>+'Event Details'!C5</f>
        <v>0</v>
      </c>
      <c r="D8" s="155"/>
      <c r="E8" s="97"/>
      <c r="G8" s="99" t="s">
        <v>94</v>
      </c>
      <c r="H8" s="214">
        <f>+'Event Details'!H5</f>
        <v>0</v>
      </c>
    </row>
    <row r="9" spans="2:10" ht="18.75" customHeight="1" thickBot="1" x14ac:dyDescent="0.35">
      <c r="B9" s="152" t="s">
        <v>4</v>
      </c>
      <c r="C9" s="153"/>
      <c r="D9" s="154"/>
      <c r="E9" s="90"/>
      <c r="F9" s="152" t="s">
        <v>50</v>
      </c>
      <c r="G9" s="153"/>
      <c r="H9" s="154"/>
    </row>
    <row r="10" spans="2:10" ht="18.75" customHeight="1" x14ac:dyDescent="0.25">
      <c r="B10" s="106" t="s">
        <v>93</v>
      </c>
      <c r="C10" s="179">
        <f>+'Event Details'!C7</f>
        <v>0</v>
      </c>
      <c r="D10" s="180"/>
      <c r="E10" s="90"/>
      <c r="F10" s="106" t="s">
        <v>5</v>
      </c>
      <c r="G10" s="156">
        <f>+'Event Details'!G7</f>
        <v>0</v>
      </c>
      <c r="H10" s="157"/>
    </row>
    <row r="11" spans="2:10" ht="18.75" customHeight="1" x14ac:dyDescent="0.25">
      <c r="B11" s="107" t="s">
        <v>5</v>
      </c>
      <c r="C11" s="158">
        <f>+'Event Details'!C8</f>
        <v>0</v>
      </c>
      <c r="D11" s="159"/>
      <c r="E11" s="28"/>
      <c r="F11" s="107" t="s">
        <v>83</v>
      </c>
      <c r="G11" s="168">
        <f>+'Event Details'!G8</f>
        <v>0</v>
      </c>
      <c r="H11" s="169"/>
    </row>
    <row r="12" spans="2:10" ht="18.75" customHeight="1" x14ac:dyDescent="0.25">
      <c r="B12" s="107" t="s">
        <v>83</v>
      </c>
      <c r="C12" s="158">
        <f>+'Event Details'!C9</f>
        <v>0</v>
      </c>
      <c r="D12" s="159"/>
      <c r="E12" s="28"/>
      <c r="F12" s="107" t="s">
        <v>84</v>
      </c>
      <c r="G12" s="168">
        <f>+'Event Details'!G9</f>
        <v>0</v>
      </c>
      <c r="H12" s="169"/>
    </row>
    <row r="13" spans="2:10" ht="18.75" customHeight="1" x14ac:dyDescent="0.25">
      <c r="B13" s="107" t="s">
        <v>84</v>
      </c>
      <c r="C13" s="158">
        <f>+'Event Details'!C10</f>
        <v>0</v>
      </c>
      <c r="D13" s="159"/>
      <c r="E13" s="28"/>
      <c r="F13" s="107" t="s">
        <v>85</v>
      </c>
      <c r="G13" s="168">
        <f>+'Event Details'!G10</f>
        <v>0</v>
      </c>
      <c r="H13" s="169"/>
    </row>
    <row r="14" spans="2:10" ht="18.75" customHeight="1" thickBot="1" x14ac:dyDescent="0.3">
      <c r="B14" s="107" t="s">
        <v>85</v>
      </c>
      <c r="C14" s="158">
        <f>+'Event Details'!C11</f>
        <v>0</v>
      </c>
      <c r="D14" s="159"/>
      <c r="E14" s="28"/>
      <c r="F14" s="108" t="s">
        <v>7</v>
      </c>
      <c r="G14" s="150">
        <f>+'Event Details'!G11</f>
        <v>0</v>
      </c>
      <c r="H14" s="151"/>
    </row>
    <row r="15" spans="2:10" ht="18.75" customHeight="1" thickBot="1" x14ac:dyDescent="0.3">
      <c r="B15" s="108" t="s">
        <v>7</v>
      </c>
      <c r="C15" s="177">
        <f>+'Event Details'!C12</f>
        <v>0</v>
      </c>
      <c r="D15" s="178"/>
      <c r="E15" s="28"/>
      <c r="I15" s="29"/>
    </row>
    <row r="16" spans="2:10" ht="18.75" customHeight="1" thickBot="1" x14ac:dyDescent="0.3">
      <c r="B16" s="94"/>
      <c r="C16" s="109"/>
      <c r="D16" s="109"/>
      <c r="E16" s="28"/>
      <c r="I16" s="29"/>
    </row>
    <row r="17" spans="2:9" ht="18.75" customHeight="1" thickBot="1" x14ac:dyDescent="0.3">
      <c r="B17" s="4" t="s">
        <v>8</v>
      </c>
      <c r="C17" s="5" t="s">
        <v>15</v>
      </c>
      <c r="D17" s="5" t="s">
        <v>16</v>
      </c>
      <c r="E17" s="163"/>
      <c r="F17" s="164"/>
      <c r="G17" s="5" t="s">
        <v>23</v>
      </c>
      <c r="H17" s="6" t="s">
        <v>24</v>
      </c>
      <c r="I17" s="29"/>
    </row>
    <row r="18" spans="2:9" ht="18.75" customHeight="1" x14ac:dyDescent="0.3">
      <c r="B18" s="7" t="s">
        <v>9</v>
      </c>
      <c r="C18" s="49"/>
      <c r="D18" s="49"/>
      <c r="E18" s="165"/>
      <c r="F18" s="166"/>
      <c r="G18" s="33">
        <f>+'Rate Table'!$D$15</f>
        <v>9.2899999999999991</v>
      </c>
      <c r="H18" s="10">
        <f t="shared" ref="H18:H24" si="0">C18*G18 + D18*G18</f>
        <v>0</v>
      </c>
      <c r="I18" s="29"/>
    </row>
    <row r="19" spans="2:9" ht="18.75" customHeight="1" x14ac:dyDescent="0.3">
      <c r="B19" s="11" t="s">
        <v>10</v>
      </c>
      <c r="C19" s="50"/>
      <c r="D19" s="50"/>
      <c r="E19" s="59"/>
      <c r="F19" s="60"/>
      <c r="G19" s="34">
        <f>+'Rate Table'!$D$15</f>
        <v>9.2899999999999991</v>
      </c>
      <c r="H19" s="16">
        <f t="shared" si="0"/>
        <v>0</v>
      </c>
      <c r="I19" s="29"/>
    </row>
    <row r="20" spans="2:9" ht="18.75" customHeight="1" x14ac:dyDescent="0.3">
      <c r="B20" s="11" t="s">
        <v>39</v>
      </c>
      <c r="C20" s="50"/>
      <c r="D20" s="50"/>
      <c r="E20" s="59"/>
      <c r="F20" s="60"/>
      <c r="G20" s="34">
        <f>+'Rate Table'!$D$15</f>
        <v>9.2899999999999991</v>
      </c>
      <c r="H20" s="13">
        <f t="shared" si="0"/>
        <v>0</v>
      </c>
      <c r="I20" s="29"/>
    </row>
    <row r="21" spans="2:9" ht="18.75" customHeight="1" x14ac:dyDescent="0.3">
      <c r="B21" s="11" t="s">
        <v>17</v>
      </c>
      <c r="C21" s="50"/>
      <c r="D21" s="50"/>
      <c r="E21" s="59"/>
      <c r="F21" s="60"/>
      <c r="G21" s="34">
        <f>+'Rate Table'!$D$15</f>
        <v>9.2899999999999991</v>
      </c>
      <c r="H21" s="13">
        <f t="shared" si="0"/>
        <v>0</v>
      </c>
      <c r="I21" s="29"/>
    </row>
    <row r="22" spans="2:9" ht="18.75" customHeight="1" x14ac:dyDescent="0.3">
      <c r="B22" s="11" t="s">
        <v>12</v>
      </c>
      <c r="C22" s="50"/>
      <c r="D22" s="50"/>
      <c r="E22" s="59"/>
      <c r="F22" s="60"/>
      <c r="G22" s="34">
        <f>IF('Rate Table'!D19,+'Rate Table'!$D$15,+'Rate Table'!$D$15*0.5)</f>
        <v>4.6449999999999996</v>
      </c>
      <c r="H22" s="13">
        <f t="shared" si="0"/>
        <v>0</v>
      </c>
      <c r="I22" s="29"/>
    </row>
    <row r="23" spans="2:9" ht="18.75" customHeight="1" x14ac:dyDescent="0.3">
      <c r="B23" s="11" t="s">
        <v>13</v>
      </c>
      <c r="C23" s="50"/>
      <c r="D23" s="50"/>
      <c r="E23" s="59"/>
      <c r="F23" s="60"/>
      <c r="G23" s="34">
        <f>+'Rate Table'!$D$15</f>
        <v>9.2899999999999991</v>
      </c>
      <c r="H23" s="13">
        <f t="shared" si="0"/>
        <v>0</v>
      </c>
      <c r="I23" s="29"/>
    </row>
    <row r="24" spans="2:9" ht="18.75" customHeight="1" x14ac:dyDescent="0.3">
      <c r="B24" s="11" t="s">
        <v>19</v>
      </c>
      <c r="C24" s="50"/>
      <c r="D24" s="50"/>
      <c r="E24" s="165"/>
      <c r="F24" s="166"/>
      <c r="G24" s="34">
        <f>+'Rate Table'!$D$15</f>
        <v>9.2899999999999991</v>
      </c>
      <c r="H24" s="13">
        <f t="shared" si="0"/>
        <v>0</v>
      </c>
      <c r="I24" s="29"/>
    </row>
    <row r="25" spans="2:9" ht="18.75" customHeight="1" thickBot="1" x14ac:dyDescent="0.35">
      <c r="B25" s="17" t="s">
        <v>14</v>
      </c>
      <c r="C25" s="18"/>
      <c r="D25" s="18"/>
      <c r="E25" s="175"/>
      <c r="F25" s="176"/>
      <c r="G25" s="36"/>
      <c r="H25" s="19"/>
      <c r="I25" s="29"/>
    </row>
    <row r="26" spans="2:9" ht="18.75" customHeight="1" thickBot="1" x14ac:dyDescent="0.35">
      <c r="B26" s="160" t="s">
        <v>59</v>
      </c>
      <c r="C26" s="161"/>
      <c r="D26" s="161"/>
      <c r="E26" s="161"/>
      <c r="F26" s="161"/>
      <c r="G26" s="162" t="s">
        <v>25</v>
      </c>
      <c r="H26" s="68">
        <f>ROUND(SUM(H18:H25),2)</f>
        <v>0</v>
      </c>
      <c r="I26" s="29"/>
    </row>
    <row r="27" spans="2:9" ht="18.75" customHeight="1" thickBot="1" x14ac:dyDescent="0.3">
      <c r="I27" s="29"/>
    </row>
    <row r="28" spans="2:9" ht="18.75" customHeight="1" x14ac:dyDescent="0.3">
      <c r="B28" s="182" t="s">
        <v>36</v>
      </c>
      <c r="C28" s="182"/>
      <c r="D28" s="182"/>
      <c r="E28" s="182"/>
      <c r="F28" s="74"/>
      <c r="G28" s="75">
        <f>+'Rate Table'!$D$24</f>
        <v>10</v>
      </c>
      <c r="H28" s="76">
        <f>F28*G28</f>
        <v>0</v>
      </c>
      <c r="I28" s="29"/>
    </row>
    <row r="29" spans="2:9" ht="18.75" customHeight="1" thickBot="1" x14ac:dyDescent="0.35">
      <c r="B29" s="182" t="s">
        <v>37</v>
      </c>
      <c r="C29" s="182"/>
      <c r="D29" s="182"/>
      <c r="E29" s="182"/>
      <c r="F29" s="77"/>
      <c r="G29" s="78">
        <f>+'Rate Table'!$D$25</f>
        <v>5</v>
      </c>
      <c r="H29" s="79">
        <f>F29*G29</f>
        <v>0</v>
      </c>
      <c r="I29" s="29"/>
    </row>
    <row r="30" spans="2:9" ht="18.75" customHeight="1" thickBot="1" x14ac:dyDescent="0.35">
      <c r="B30" s="172" t="s">
        <v>61</v>
      </c>
      <c r="C30" s="172"/>
      <c r="D30" s="172"/>
      <c r="E30" s="172"/>
      <c r="F30" s="149"/>
      <c r="G30" s="149"/>
      <c r="H30" s="73">
        <f>SUM(H28:H29)</f>
        <v>0</v>
      </c>
      <c r="I30" s="29"/>
    </row>
    <row r="31" spans="2:9" ht="13.8" thickBot="1" x14ac:dyDescent="0.3">
      <c r="F31" s="31"/>
      <c r="G31" s="31"/>
      <c r="H31" s="31"/>
    </row>
    <row r="32" spans="2:9" ht="18.75" customHeight="1" x14ac:dyDescent="0.3">
      <c r="B32" s="182" t="s">
        <v>58</v>
      </c>
      <c r="C32" s="182"/>
      <c r="D32" s="182"/>
      <c r="E32" s="182"/>
      <c r="F32" s="88">
        <f>SUM(C18:D24)</f>
        <v>0</v>
      </c>
      <c r="G32" s="75">
        <v>1</v>
      </c>
      <c r="H32" s="76">
        <f>F32*G32</f>
        <v>0</v>
      </c>
      <c r="I32" s="29"/>
    </row>
    <row r="33" spans="2:9" ht="18.75" customHeight="1" thickBot="1" x14ac:dyDescent="0.35">
      <c r="B33" s="182" t="s">
        <v>57</v>
      </c>
      <c r="C33" s="182"/>
      <c r="D33" s="182"/>
      <c r="E33" s="182"/>
      <c r="F33" s="89">
        <f>SUM(C18:D24)</f>
        <v>0</v>
      </c>
      <c r="G33" s="78">
        <v>1</v>
      </c>
      <c r="H33" s="79">
        <f>F33*G33</f>
        <v>0</v>
      </c>
      <c r="I33" s="29"/>
    </row>
    <row r="34" spans="2:9" ht="19.2" customHeight="1" thickBot="1" x14ac:dyDescent="0.35">
      <c r="B34" s="172" t="s">
        <v>62</v>
      </c>
      <c r="C34" s="172"/>
      <c r="D34" s="172"/>
      <c r="E34" s="172"/>
      <c r="F34" s="149"/>
      <c r="G34" s="149"/>
      <c r="H34" s="73">
        <f>SUM(H32:H33)</f>
        <v>0</v>
      </c>
      <c r="I34" s="29"/>
    </row>
    <row r="35" spans="2:9" ht="19.2" customHeight="1" thickBot="1" x14ac:dyDescent="0.35">
      <c r="B35" s="71"/>
      <c r="C35" s="71"/>
      <c r="D35" s="71"/>
      <c r="E35" s="71"/>
      <c r="F35" s="71"/>
      <c r="G35" s="71"/>
      <c r="H35" s="66"/>
      <c r="I35" s="29"/>
    </row>
    <row r="36" spans="2:9" ht="18" thickBot="1" x14ac:dyDescent="0.35">
      <c r="B36" s="173" t="s">
        <v>67</v>
      </c>
      <c r="C36" s="173"/>
      <c r="D36" s="173"/>
      <c r="E36" s="173"/>
      <c r="F36" s="173"/>
      <c r="G36" s="173"/>
      <c r="H36" s="72">
        <f>ROUND(H26*0.45,2)</f>
        <v>0</v>
      </c>
    </row>
    <row r="37" spans="2:9" ht="18" thickBot="1" x14ac:dyDescent="0.35">
      <c r="B37" s="173" t="s">
        <v>88</v>
      </c>
      <c r="C37" s="173"/>
      <c r="D37" s="173"/>
      <c r="E37" s="173"/>
      <c r="F37" s="173"/>
      <c r="G37" s="181"/>
      <c r="H37" s="72">
        <f>+H34</f>
        <v>0</v>
      </c>
    </row>
    <row r="38" spans="2:9" ht="18" thickBot="1" x14ac:dyDescent="0.35">
      <c r="B38" s="173" t="s">
        <v>72</v>
      </c>
      <c r="C38" s="173"/>
      <c r="D38" s="173"/>
      <c r="E38" s="173"/>
      <c r="F38" s="173"/>
      <c r="G38" s="174"/>
      <c r="H38" s="72">
        <f>ROUND(H26*0.55,2)</f>
        <v>0</v>
      </c>
    </row>
    <row r="39" spans="2:9" x14ac:dyDescent="0.25">
      <c r="E39" s="25"/>
    </row>
    <row r="40" spans="2:9" s="20" customFormat="1" x14ac:dyDescent="0.25">
      <c r="C40" s="23"/>
      <c r="E40" s="21"/>
      <c r="H40" s="24"/>
    </row>
    <row r="41" spans="2:9" x14ac:dyDescent="0.25">
      <c r="B41" s="20"/>
      <c r="E41" s="22"/>
      <c r="G41" s="32"/>
    </row>
    <row r="42" spans="2:9" x14ac:dyDescent="0.25">
      <c r="B42" s="20"/>
      <c r="C42" s="23"/>
      <c r="D42" s="20"/>
      <c r="E42" s="22"/>
      <c r="F42" s="20"/>
      <c r="G42" s="20"/>
      <c r="H42" s="24"/>
    </row>
    <row r="43" spans="2:9" x14ac:dyDescent="0.25">
      <c r="B43" s="167"/>
      <c r="C43" s="167"/>
      <c r="D43" s="167"/>
    </row>
    <row r="44" spans="2:9" x14ac:dyDescent="0.25">
      <c r="C44" s="20"/>
    </row>
  </sheetData>
  <sheetProtection algorithmName="SHA-512" hashValue="0apt5bBcgzYf2tL2MOZmdex8GY/pdNQMokAYTXbPPU01u4r/vT+gva453O5E4r2GYGtX9boZMJcFx0UVB43DWA==" saltValue="R6QEw10uMwaGoD8WF43Xrg==" spinCount="100000" sheet="1" objects="1" scenarios="1" selectLockedCells="1"/>
  <dataConsolidate/>
  <mergeCells count="36">
    <mergeCell ref="C15:D15"/>
    <mergeCell ref="C10:D10"/>
    <mergeCell ref="C11:D11"/>
    <mergeCell ref="B37:G37"/>
    <mergeCell ref="B36:G36"/>
    <mergeCell ref="B28:E28"/>
    <mergeCell ref="B29:E29"/>
    <mergeCell ref="B32:E32"/>
    <mergeCell ref="B33:E33"/>
    <mergeCell ref="B30:E30"/>
    <mergeCell ref="F30:G30"/>
    <mergeCell ref="B26:G26"/>
    <mergeCell ref="E17:F17"/>
    <mergeCell ref="E18:F18"/>
    <mergeCell ref="B1:H1"/>
    <mergeCell ref="B43:D43"/>
    <mergeCell ref="G12:H12"/>
    <mergeCell ref="G13:H13"/>
    <mergeCell ref="B2:H2"/>
    <mergeCell ref="B34:E34"/>
    <mergeCell ref="F34:G34"/>
    <mergeCell ref="B38:G38"/>
    <mergeCell ref="C14:D14"/>
    <mergeCell ref="E25:F25"/>
    <mergeCell ref="E24:F24"/>
    <mergeCell ref="G11:H11"/>
    <mergeCell ref="F9:H9"/>
    <mergeCell ref="B4:H4"/>
    <mergeCell ref="B5:H5"/>
    <mergeCell ref="B6:H6"/>
    <mergeCell ref="G14:H14"/>
    <mergeCell ref="B9:D9"/>
    <mergeCell ref="C8:D8"/>
    <mergeCell ref="G10:H10"/>
    <mergeCell ref="C12:D12"/>
    <mergeCell ref="C13:D13"/>
  </mergeCells>
  <phoneticPr fontId="12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  <ignoredErrors>
    <ignoredError sqref="G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B1:J43"/>
  <sheetViews>
    <sheetView showZeros="0" zoomScaleNormal="100" workbookViewId="0">
      <selection activeCell="C18" sqref="C18"/>
    </sheetView>
  </sheetViews>
  <sheetFormatPr defaultColWidth="9.109375" defaultRowHeight="13.2" x14ac:dyDescent="0.25"/>
  <cols>
    <col min="1" max="1" width="3.33203125" style="26" customWidth="1"/>
    <col min="2" max="4" width="15.6640625" style="26" customWidth="1"/>
    <col min="5" max="5" width="4.88671875" style="26" customWidth="1"/>
    <col min="6" max="6" width="12.88671875" style="26" customWidth="1"/>
    <col min="7" max="7" width="15.6640625" style="26" customWidth="1"/>
    <col min="8" max="8" width="15.88671875" style="26" customWidth="1"/>
    <col min="9" max="9" width="1.5546875" style="26" customWidth="1"/>
    <col min="10" max="10" width="12.6640625" style="26" customWidth="1"/>
    <col min="11" max="16384" width="9.109375" style="26"/>
  </cols>
  <sheetData>
    <row r="1" spans="2:10" ht="18.75" customHeight="1" x14ac:dyDescent="0.3">
      <c r="B1" s="112" t="str">
        <f>+'Event Details'!B1</f>
        <v>British Canoeing Slalom Committee   -  2025 Treasurer's Summary Sheet</v>
      </c>
      <c r="C1" s="112"/>
      <c r="D1" s="112"/>
      <c r="E1" s="112"/>
      <c r="F1" s="112"/>
      <c r="G1" s="112"/>
      <c r="H1" s="112"/>
      <c r="I1" s="1"/>
      <c r="J1" s="1"/>
    </row>
    <row r="2" spans="2:10" ht="18.75" customHeight="1" x14ac:dyDescent="0.3">
      <c r="B2" s="170" t="s">
        <v>29</v>
      </c>
      <c r="C2" s="171"/>
      <c r="D2" s="171"/>
      <c r="E2" s="171"/>
      <c r="F2" s="171"/>
      <c r="G2" s="171"/>
      <c r="H2" s="171"/>
      <c r="I2" s="1"/>
      <c r="J2" s="1"/>
    </row>
    <row r="3" spans="2:10" ht="12" customHeight="1" x14ac:dyDescent="0.25">
      <c r="B3" s="31"/>
      <c r="E3" s="31"/>
      <c r="F3" s="31"/>
      <c r="H3" s="29"/>
      <c r="I3" s="29"/>
    </row>
    <row r="4" spans="2:10" ht="12" customHeight="1" x14ac:dyDescent="0.25">
      <c r="B4" s="149" t="s">
        <v>0</v>
      </c>
      <c r="C4" s="149"/>
      <c r="D4" s="149"/>
      <c r="E4" s="149"/>
      <c r="F4" s="149"/>
      <c r="G4" s="149"/>
      <c r="H4" s="149"/>
      <c r="I4" s="29"/>
    </row>
    <row r="5" spans="2:10" ht="12" customHeight="1" x14ac:dyDescent="0.25">
      <c r="B5" s="149" t="s">
        <v>1</v>
      </c>
      <c r="C5" s="149"/>
      <c r="D5" s="149"/>
      <c r="E5" s="149"/>
      <c r="F5" s="149"/>
      <c r="G5" s="149"/>
      <c r="H5" s="149"/>
      <c r="I5" s="29"/>
    </row>
    <row r="6" spans="2:10" ht="12" customHeight="1" x14ac:dyDescent="0.25">
      <c r="B6" s="149" t="s">
        <v>2</v>
      </c>
      <c r="C6" s="149"/>
      <c r="D6" s="149"/>
      <c r="E6" s="149"/>
      <c r="F6" s="149"/>
      <c r="G6" s="149"/>
      <c r="H6" s="149"/>
      <c r="I6" s="29"/>
    </row>
    <row r="7" spans="2:10" ht="12" customHeight="1" thickBot="1" x14ac:dyDescent="0.3">
      <c r="B7" s="2"/>
      <c r="C7" s="2"/>
      <c r="D7" s="2"/>
      <c r="E7" s="2"/>
      <c r="F7" s="2"/>
      <c r="G7" s="2"/>
      <c r="H7" s="2"/>
      <c r="I7" s="29"/>
    </row>
    <row r="8" spans="2:10" ht="18.75" customHeight="1" thickBot="1" x14ac:dyDescent="0.3">
      <c r="B8" s="98" t="s">
        <v>3</v>
      </c>
      <c r="C8" s="186">
        <f>+'Event Details'!C5</f>
        <v>0</v>
      </c>
      <c r="D8" s="187"/>
      <c r="E8" s="97"/>
      <c r="G8" s="99" t="s">
        <v>94</v>
      </c>
      <c r="H8" s="214">
        <f>+'Event Details'!H5</f>
        <v>0</v>
      </c>
    </row>
    <row r="9" spans="2:10" ht="18.75" customHeight="1" thickBot="1" x14ac:dyDescent="0.35">
      <c r="B9" s="183" t="s">
        <v>4</v>
      </c>
      <c r="C9" s="184"/>
      <c r="D9" s="185"/>
      <c r="E9" s="90"/>
      <c r="F9" s="152" t="s">
        <v>50</v>
      </c>
      <c r="G9" s="153"/>
      <c r="H9" s="154"/>
    </row>
    <row r="10" spans="2:10" ht="18.75" customHeight="1" x14ac:dyDescent="0.25">
      <c r="B10" s="101" t="s">
        <v>93</v>
      </c>
      <c r="C10" s="179">
        <f>+'Event Details'!C7</f>
        <v>0</v>
      </c>
      <c r="D10" s="180"/>
      <c r="E10" s="90"/>
      <c r="F10" s="100" t="s">
        <v>5</v>
      </c>
      <c r="G10" s="192">
        <f>+'Event Details'!G7</f>
        <v>0</v>
      </c>
      <c r="H10" s="193"/>
    </row>
    <row r="11" spans="2:10" ht="18.75" customHeight="1" x14ac:dyDescent="0.25">
      <c r="B11" s="102" t="s">
        <v>5</v>
      </c>
      <c r="C11" s="158">
        <f>+'Event Details'!C8</f>
        <v>0</v>
      </c>
      <c r="D11" s="159"/>
      <c r="E11" s="28"/>
      <c r="F11" s="93" t="s">
        <v>83</v>
      </c>
      <c r="G11" s="188">
        <f>+'Event Details'!G8</f>
        <v>0</v>
      </c>
      <c r="H11" s="189"/>
    </row>
    <row r="12" spans="2:10" ht="18.75" customHeight="1" x14ac:dyDescent="0.25">
      <c r="B12" s="102" t="s">
        <v>83</v>
      </c>
      <c r="C12" s="158">
        <f>+'Event Details'!C9</f>
        <v>0</v>
      </c>
      <c r="D12" s="159"/>
      <c r="E12" s="28"/>
      <c r="F12" s="93" t="s">
        <v>84</v>
      </c>
      <c r="G12" s="188">
        <f>+'Event Details'!G9</f>
        <v>0</v>
      </c>
      <c r="H12" s="189"/>
    </row>
    <row r="13" spans="2:10" ht="18.75" customHeight="1" x14ac:dyDescent="0.25">
      <c r="B13" s="102" t="s">
        <v>84</v>
      </c>
      <c r="C13" s="158">
        <f>+'Event Details'!C10</f>
        <v>0</v>
      </c>
      <c r="D13" s="159"/>
      <c r="E13" s="28"/>
      <c r="F13" s="93" t="s">
        <v>85</v>
      </c>
      <c r="G13" s="188">
        <f>+'Event Details'!G10</f>
        <v>0</v>
      </c>
      <c r="H13" s="189"/>
    </row>
    <row r="14" spans="2:10" ht="18.75" customHeight="1" thickBot="1" x14ac:dyDescent="0.3">
      <c r="B14" s="102" t="s">
        <v>85</v>
      </c>
      <c r="C14" s="158">
        <f>+'Event Details'!C11</f>
        <v>0</v>
      </c>
      <c r="D14" s="159"/>
      <c r="E14" s="28"/>
      <c r="F14" s="94" t="s">
        <v>7</v>
      </c>
      <c r="G14" s="190">
        <f>+'Event Details'!G11</f>
        <v>0</v>
      </c>
      <c r="H14" s="191"/>
    </row>
    <row r="15" spans="2:10" ht="18.75" customHeight="1" thickBot="1" x14ac:dyDescent="0.3">
      <c r="B15" s="103" t="s">
        <v>7</v>
      </c>
      <c r="C15" s="177">
        <f>+'Event Details'!C12</f>
        <v>0</v>
      </c>
      <c r="D15" s="178"/>
      <c r="E15" s="28"/>
      <c r="I15" s="29"/>
    </row>
    <row r="16" spans="2:10" ht="18.75" customHeight="1" thickBot="1" x14ac:dyDescent="0.3">
      <c r="B16" s="94"/>
      <c r="C16" s="109"/>
      <c r="D16" s="109"/>
      <c r="E16" s="28"/>
      <c r="I16" s="29"/>
    </row>
    <row r="17" spans="2:9" ht="18.75" customHeight="1" thickBot="1" x14ac:dyDescent="0.3">
      <c r="B17" s="4" t="s">
        <v>8</v>
      </c>
      <c r="C17" s="5" t="s">
        <v>15</v>
      </c>
      <c r="D17" s="5" t="s">
        <v>16</v>
      </c>
      <c r="E17" s="163"/>
      <c r="F17" s="164"/>
      <c r="G17" s="5" t="s">
        <v>23</v>
      </c>
      <c r="H17" s="6" t="s">
        <v>24</v>
      </c>
      <c r="I17" s="29"/>
    </row>
    <row r="18" spans="2:9" ht="18.75" customHeight="1" x14ac:dyDescent="0.3">
      <c r="B18" s="7" t="s">
        <v>9</v>
      </c>
      <c r="C18" s="46"/>
      <c r="D18" s="46"/>
      <c r="E18" s="165"/>
      <c r="F18" s="166"/>
      <c r="G18" s="33">
        <f>+'Rate Table'!$D$16</f>
        <v>4.38</v>
      </c>
      <c r="H18" s="10">
        <f t="shared" ref="H18:H24" si="0">C18*G18 + D18*G18</f>
        <v>0</v>
      </c>
      <c r="I18" s="29"/>
    </row>
    <row r="19" spans="2:9" ht="18.75" customHeight="1" x14ac:dyDescent="0.3">
      <c r="B19" s="11" t="s">
        <v>10</v>
      </c>
      <c r="C19" s="45"/>
      <c r="D19" s="45"/>
      <c r="E19" s="59"/>
      <c r="F19" s="60"/>
      <c r="G19" s="34">
        <f>+'Rate Table'!$D$16</f>
        <v>4.38</v>
      </c>
      <c r="H19" s="16">
        <f t="shared" si="0"/>
        <v>0</v>
      </c>
      <c r="I19" s="29"/>
    </row>
    <row r="20" spans="2:9" ht="18.75" customHeight="1" x14ac:dyDescent="0.3">
      <c r="B20" s="11" t="s">
        <v>39</v>
      </c>
      <c r="C20" s="45"/>
      <c r="D20" s="45"/>
      <c r="E20" s="59"/>
      <c r="F20" s="60"/>
      <c r="G20" s="34">
        <f>+'Rate Table'!$D$16</f>
        <v>4.38</v>
      </c>
      <c r="H20" s="13">
        <f t="shared" si="0"/>
        <v>0</v>
      </c>
      <c r="I20" s="29"/>
    </row>
    <row r="21" spans="2:9" ht="18.75" customHeight="1" x14ac:dyDescent="0.3">
      <c r="B21" s="11" t="s">
        <v>17</v>
      </c>
      <c r="C21" s="45"/>
      <c r="D21" s="45"/>
      <c r="E21" s="59"/>
      <c r="F21" s="60"/>
      <c r="G21" s="34">
        <f>+'Rate Table'!$D$16</f>
        <v>4.38</v>
      </c>
      <c r="H21" s="13">
        <f t="shared" si="0"/>
        <v>0</v>
      </c>
      <c r="I21" s="29"/>
    </row>
    <row r="22" spans="2:9" ht="18.75" customHeight="1" x14ac:dyDescent="0.3">
      <c r="B22" s="11" t="s">
        <v>12</v>
      </c>
      <c r="C22" s="45"/>
      <c r="D22" s="45"/>
      <c r="E22" s="59"/>
      <c r="F22" s="60"/>
      <c r="G22" s="34">
        <f>IF('Rate Table'!D20,+'Rate Table'!$D$16,+'Rate Table'!$D$16*0.5)</f>
        <v>2.19</v>
      </c>
      <c r="H22" s="13">
        <f t="shared" si="0"/>
        <v>0</v>
      </c>
      <c r="I22" s="29"/>
    </row>
    <row r="23" spans="2:9" ht="18.75" customHeight="1" x14ac:dyDescent="0.3">
      <c r="B23" s="11" t="s">
        <v>13</v>
      </c>
      <c r="C23" s="45"/>
      <c r="D23" s="45"/>
      <c r="E23" s="59"/>
      <c r="F23" s="60"/>
      <c r="G23" s="34">
        <f>+'Rate Table'!$D$16</f>
        <v>4.38</v>
      </c>
      <c r="H23" s="13">
        <f t="shared" si="0"/>
        <v>0</v>
      </c>
      <c r="I23" s="29"/>
    </row>
    <row r="24" spans="2:9" ht="18.75" customHeight="1" x14ac:dyDescent="0.3">
      <c r="B24" s="11" t="s">
        <v>19</v>
      </c>
      <c r="C24" s="45"/>
      <c r="D24" s="45"/>
      <c r="E24" s="165"/>
      <c r="F24" s="166"/>
      <c r="G24" s="34">
        <f>+'Rate Table'!$D$16</f>
        <v>4.38</v>
      </c>
      <c r="H24" s="13">
        <f t="shared" si="0"/>
        <v>0</v>
      </c>
      <c r="I24" s="29"/>
    </row>
    <row r="25" spans="2:9" ht="18.75" customHeight="1" thickBot="1" x14ac:dyDescent="0.35">
      <c r="B25" s="17" t="s">
        <v>14</v>
      </c>
      <c r="C25" s="87"/>
      <c r="D25" s="87"/>
      <c r="E25" s="175"/>
      <c r="F25" s="176"/>
      <c r="G25" s="36"/>
      <c r="H25" s="19"/>
      <c r="I25" s="29"/>
    </row>
    <row r="26" spans="2:9" ht="18.75" customHeight="1" thickBot="1" x14ac:dyDescent="0.35">
      <c r="B26" s="194" t="s">
        <v>59</v>
      </c>
      <c r="C26" s="195"/>
      <c r="D26" s="195"/>
      <c r="E26" s="195"/>
      <c r="F26" s="195"/>
      <c r="G26" s="195" t="s">
        <v>25</v>
      </c>
      <c r="H26" s="72">
        <f>SUM(H18:H25)</f>
        <v>0</v>
      </c>
      <c r="I26" s="29"/>
    </row>
    <row r="27" spans="2:9" ht="18.75" customHeight="1" thickBot="1" x14ac:dyDescent="0.3">
      <c r="I27" s="29"/>
    </row>
    <row r="28" spans="2:9" ht="18.75" customHeight="1" thickBot="1" x14ac:dyDescent="0.35">
      <c r="B28" s="182" t="s">
        <v>89</v>
      </c>
      <c r="C28" s="182"/>
      <c r="D28" s="182"/>
      <c r="E28" s="182"/>
      <c r="F28" s="91" t="s">
        <v>91</v>
      </c>
      <c r="G28" s="92" t="s">
        <v>90</v>
      </c>
      <c r="H28" s="82">
        <f>IF(OR(F28="y",F28="Y"),25,0)</f>
        <v>0</v>
      </c>
    </row>
    <row r="29" spans="2:9" ht="16.5" customHeight="1" thickBot="1" x14ac:dyDescent="0.3">
      <c r="I29" s="29"/>
    </row>
    <row r="30" spans="2:9" ht="18.75" customHeight="1" thickBot="1" x14ac:dyDescent="0.35">
      <c r="B30" s="182" t="s">
        <v>35</v>
      </c>
      <c r="C30" s="182"/>
      <c r="D30" s="182"/>
      <c r="E30" s="182"/>
      <c r="F30" s="80"/>
      <c r="G30" s="81">
        <f>+'Rate Table'!$D$26</f>
        <v>5</v>
      </c>
      <c r="H30" s="82">
        <f>F30*G30</f>
        <v>0</v>
      </c>
      <c r="I30" s="29"/>
    </row>
    <row r="31" spans="2:9" ht="18" customHeight="1" thickBot="1" x14ac:dyDescent="0.35">
      <c r="B31" s="172" t="s">
        <v>68</v>
      </c>
      <c r="C31" s="172"/>
      <c r="D31" s="172"/>
      <c r="E31" s="172"/>
      <c r="F31" s="149"/>
      <c r="G31" s="149"/>
      <c r="H31" s="73">
        <f>SUM(H30)</f>
        <v>0</v>
      </c>
      <c r="I31" s="29"/>
    </row>
    <row r="32" spans="2:9" ht="18.75" customHeight="1" x14ac:dyDescent="0.25">
      <c r="I32" s="29"/>
    </row>
    <row r="33" spans="2:9" ht="18.75" customHeight="1" x14ac:dyDescent="0.25">
      <c r="I33" s="29"/>
    </row>
    <row r="34" spans="2:9" ht="18.75" customHeight="1" thickBot="1" x14ac:dyDescent="0.3">
      <c r="I34" s="29"/>
    </row>
    <row r="35" spans="2:9" ht="18" thickBot="1" x14ac:dyDescent="0.35">
      <c r="B35" s="71"/>
      <c r="C35" s="71"/>
      <c r="D35" s="71"/>
      <c r="E35" s="71"/>
      <c r="F35" s="71"/>
      <c r="G35" s="71" t="s">
        <v>92</v>
      </c>
      <c r="H35" s="72">
        <f>+H28</f>
        <v>0</v>
      </c>
    </row>
    <row r="36" spans="2:9" ht="18" thickBot="1" x14ac:dyDescent="0.35">
      <c r="B36" s="173" t="s">
        <v>67</v>
      </c>
      <c r="C36" s="173"/>
      <c r="D36" s="173"/>
      <c r="E36" s="173"/>
      <c r="F36" s="173"/>
      <c r="G36" s="173"/>
      <c r="H36" s="72">
        <f>ROUND(H26*0.45,2)</f>
        <v>0</v>
      </c>
    </row>
    <row r="37" spans="2:9" ht="18" thickBot="1" x14ac:dyDescent="0.35">
      <c r="B37" s="173" t="s">
        <v>72</v>
      </c>
      <c r="C37" s="173"/>
      <c r="D37" s="173"/>
      <c r="E37" s="173"/>
      <c r="F37" s="173"/>
      <c r="G37" s="174"/>
      <c r="H37" s="72">
        <f>ROUND(H26*0.55,2)</f>
        <v>0</v>
      </c>
    </row>
    <row r="38" spans="2:9" x14ac:dyDescent="0.25">
      <c r="E38" s="25"/>
    </row>
    <row r="39" spans="2:9" s="20" customFormat="1" x14ac:dyDescent="0.25">
      <c r="C39" s="23"/>
      <c r="E39" s="21"/>
      <c r="H39" s="24"/>
    </row>
    <row r="40" spans="2:9" x14ac:dyDescent="0.25">
      <c r="B40" s="20"/>
      <c r="E40" s="22"/>
      <c r="G40" s="32"/>
    </row>
    <row r="41" spans="2:9" x14ac:dyDescent="0.25">
      <c r="B41" s="20"/>
      <c r="C41" s="23"/>
      <c r="D41" s="20"/>
      <c r="E41" s="22"/>
      <c r="F41" s="20"/>
      <c r="G41" s="20"/>
      <c r="H41" s="24"/>
    </row>
    <row r="42" spans="2:9" x14ac:dyDescent="0.25">
      <c r="B42" s="20"/>
      <c r="C42" s="20"/>
    </row>
    <row r="43" spans="2:9" x14ac:dyDescent="0.25">
      <c r="C43" s="20"/>
    </row>
  </sheetData>
  <sheetProtection algorithmName="SHA-512" hashValue="rLNw1b2ENNEUWqXSpCjA0qCaNr9JHYyq9ayZmmA/DBeYnotalAq3zkNEublMg5DgChGiLi88CKxCwp22r7PXJw==" saltValue="A0k8dyl+637NzTh8yZtXDw==" spinCount="100000" sheet="1" objects="1" scenarios="1" selectLockedCells="1"/>
  <mergeCells count="30">
    <mergeCell ref="B37:G37"/>
    <mergeCell ref="B30:E30"/>
    <mergeCell ref="B26:G26"/>
    <mergeCell ref="B28:E28"/>
    <mergeCell ref="B31:E31"/>
    <mergeCell ref="F31:G31"/>
    <mergeCell ref="B36:G36"/>
    <mergeCell ref="B1:H1"/>
    <mergeCell ref="B2:H2"/>
    <mergeCell ref="B4:H4"/>
    <mergeCell ref="B5:H5"/>
    <mergeCell ref="B6:H6"/>
    <mergeCell ref="E25:F25"/>
    <mergeCell ref="E17:F17"/>
    <mergeCell ref="E18:F18"/>
    <mergeCell ref="C13:D13"/>
    <mergeCell ref="C14:D14"/>
    <mergeCell ref="C15:D15"/>
    <mergeCell ref="E24:F24"/>
    <mergeCell ref="B9:D9"/>
    <mergeCell ref="F9:H9"/>
    <mergeCell ref="C8:D8"/>
    <mergeCell ref="G13:H13"/>
    <mergeCell ref="G14:H14"/>
    <mergeCell ref="G11:H11"/>
    <mergeCell ref="G12:H12"/>
    <mergeCell ref="G10:H10"/>
    <mergeCell ref="C10:D10"/>
    <mergeCell ref="C11:D11"/>
    <mergeCell ref="C12:D12"/>
  </mergeCells>
  <phoneticPr fontId="12" type="noConversion"/>
  <printOptions horizont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B1:J43"/>
  <sheetViews>
    <sheetView showZeros="0" zoomScaleNormal="100" workbookViewId="0">
      <selection activeCell="C18" sqref="C18"/>
    </sheetView>
  </sheetViews>
  <sheetFormatPr defaultColWidth="9.109375" defaultRowHeight="13.2" x14ac:dyDescent="0.25"/>
  <cols>
    <col min="1" max="1" width="3.33203125" style="26" customWidth="1"/>
    <col min="2" max="4" width="15.6640625" style="26" customWidth="1"/>
    <col min="5" max="5" width="4.88671875" style="26" customWidth="1"/>
    <col min="6" max="6" width="12.88671875" style="26" customWidth="1"/>
    <col min="7" max="7" width="15.6640625" style="26" customWidth="1"/>
    <col min="8" max="8" width="15.88671875" style="26" customWidth="1"/>
    <col min="9" max="9" width="1.5546875" style="26" customWidth="1"/>
    <col min="10" max="10" width="12.6640625" style="26" customWidth="1"/>
    <col min="11" max="16384" width="9.109375" style="26"/>
  </cols>
  <sheetData>
    <row r="1" spans="2:10" ht="18.75" customHeight="1" x14ac:dyDescent="0.3">
      <c r="B1" s="112" t="str">
        <f>+'Event Details'!B1</f>
        <v>British Canoeing Slalom Committee   -  2025 Treasurer's Summary Sheet</v>
      </c>
      <c r="C1" s="112"/>
      <c r="D1" s="112"/>
      <c r="E1" s="112"/>
      <c r="F1" s="112"/>
      <c r="G1" s="112"/>
      <c r="H1" s="112"/>
      <c r="I1" s="1"/>
      <c r="J1" s="1"/>
    </row>
    <row r="2" spans="2:10" ht="18.75" customHeight="1" x14ac:dyDescent="0.3">
      <c r="B2" s="170" t="s">
        <v>30</v>
      </c>
      <c r="C2" s="171"/>
      <c r="D2" s="171"/>
      <c r="E2" s="171"/>
      <c r="F2" s="171"/>
      <c r="G2" s="171"/>
      <c r="H2" s="171"/>
      <c r="I2" s="1"/>
      <c r="J2" s="1"/>
    </row>
    <row r="3" spans="2:10" ht="12" customHeight="1" x14ac:dyDescent="0.25">
      <c r="B3" s="31"/>
      <c r="E3" s="31"/>
      <c r="F3" s="31"/>
      <c r="H3" s="29"/>
      <c r="I3" s="29"/>
    </row>
    <row r="4" spans="2:10" ht="12" customHeight="1" x14ac:dyDescent="0.25">
      <c r="B4" s="149" t="s">
        <v>0</v>
      </c>
      <c r="C4" s="149"/>
      <c r="D4" s="149"/>
      <c r="E4" s="149"/>
      <c r="F4" s="149"/>
      <c r="G4" s="149"/>
      <c r="H4" s="149"/>
      <c r="I4" s="29"/>
    </row>
    <row r="5" spans="2:10" ht="12" customHeight="1" x14ac:dyDescent="0.25">
      <c r="B5" s="149" t="s">
        <v>1</v>
      </c>
      <c r="C5" s="149"/>
      <c r="D5" s="149"/>
      <c r="E5" s="149"/>
      <c r="F5" s="149"/>
      <c r="G5" s="149"/>
      <c r="H5" s="149"/>
      <c r="I5" s="29"/>
    </row>
    <row r="6" spans="2:10" ht="12" customHeight="1" x14ac:dyDescent="0.25">
      <c r="B6" s="149" t="s">
        <v>2</v>
      </c>
      <c r="C6" s="149"/>
      <c r="D6" s="149"/>
      <c r="E6" s="149"/>
      <c r="F6" s="149"/>
      <c r="G6" s="149"/>
      <c r="H6" s="149"/>
      <c r="I6" s="29"/>
    </row>
    <row r="7" spans="2:10" ht="12" customHeight="1" thickBot="1" x14ac:dyDescent="0.3">
      <c r="B7" s="2"/>
      <c r="C7" s="2"/>
      <c r="D7" s="2"/>
      <c r="E7" s="2"/>
      <c r="F7" s="2"/>
      <c r="G7" s="2"/>
      <c r="H7" s="2"/>
      <c r="I7" s="29"/>
    </row>
    <row r="8" spans="2:10" ht="18.75" customHeight="1" thickBot="1" x14ac:dyDescent="0.3">
      <c r="B8" s="98" t="s">
        <v>3</v>
      </c>
      <c r="C8" s="186">
        <f>+'Event Details'!C5</f>
        <v>0</v>
      </c>
      <c r="D8" s="187"/>
      <c r="E8" s="97"/>
      <c r="G8" s="99" t="s">
        <v>94</v>
      </c>
      <c r="H8" s="214">
        <f>+'Event Details'!H5</f>
        <v>0</v>
      </c>
    </row>
    <row r="9" spans="2:10" ht="18.75" customHeight="1" thickBot="1" x14ac:dyDescent="0.35">
      <c r="B9" s="183" t="s">
        <v>4</v>
      </c>
      <c r="C9" s="184"/>
      <c r="D9" s="185"/>
      <c r="E9" s="90"/>
      <c r="F9" s="152" t="s">
        <v>50</v>
      </c>
      <c r="G9" s="153"/>
      <c r="H9" s="154"/>
    </row>
    <row r="10" spans="2:10" ht="18.75" customHeight="1" x14ac:dyDescent="0.25">
      <c r="B10" s="101" t="s">
        <v>93</v>
      </c>
      <c r="C10" s="179">
        <f>+'Event Details'!C7</f>
        <v>0</v>
      </c>
      <c r="D10" s="180"/>
      <c r="E10" s="90"/>
      <c r="F10" s="100" t="s">
        <v>5</v>
      </c>
      <c r="G10" s="192">
        <f>+'Event Details'!G7</f>
        <v>0</v>
      </c>
      <c r="H10" s="193"/>
    </row>
    <row r="11" spans="2:10" ht="18.75" customHeight="1" x14ac:dyDescent="0.25">
      <c r="B11" s="102" t="s">
        <v>5</v>
      </c>
      <c r="C11" s="158">
        <f>+'Event Details'!C8</f>
        <v>0</v>
      </c>
      <c r="D11" s="159"/>
      <c r="E11" s="28"/>
      <c r="F11" s="93" t="s">
        <v>83</v>
      </c>
      <c r="G11" s="188">
        <f>+'Event Details'!G8</f>
        <v>0</v>
      </c>
      <c r="H11" s="189"/>
    </row>
    <row r="12" spans="2:10" ht="18.75" customHeight="1" x14ac:dyDescent="0.25">
      <c r="B12" s="102" t="s">
        <v>83</v>
      </c>
      <c r="C12" s="158">
        <f>+'Event Details'!C9</f>
        <v>0</v>
      </c>
      <c r="D12" s="159"/>
      <c r="E12" s="28"/>
      <c r="F12" s="93" t="s">
        <v>84</v>
      </c>
      <c r="G12" s="188">
        <f>+'Event Details'!G9</f>
        <v>0</v>
      </c>
      <c r="H12" s="189"/>
    </row>
    <row r="13" spans="2:10" ht="18.75" customHeight="1" x14ac:dyDescent="0.25">
      <c r="B13" s="102" t="s">
        <v>84</v>
      </c>
      <c r="C13" s="158">
        <f>+'Event Details'!C10</f>
        <v>0</v>
      </c>
      <c r="D13" s="159"/>
      <c r="E13" s="28"/>
      <c r="F13" s="93" t="s">
        <v>85</v>
      </c>
      <c r="G13" s="188">
        <f>+'Event Details'!G10</f>
        <v>0</v>
      </c>
      <c r="H13" s="189"/>
    </row>
    <row r="14" spans="2:10" ht="18.75" customHeight="1" thickBot="1" x14ac:dyDescent="0.3">
      <c r="B14" s="102" t="s">
        <v>85</v>
      </c>
      <c r="C14" s="158">
        <f>+'Event Details'!C11</f>
        <v>0</v>
      </c>
      <c r="D14" s="159"/>
      <c r="E14" s="28"/>
      <c r="F14" s="94" t="s">
        <v>7</v>
      </c>
      <c r="G14" s="190">
        <f>+'Event Details'!G11</f>
        <v>0</v>
      </c>
      <c r="H14" s="191"/>
    </row>
    <row r="15" spans="2:10" ht="18.75" customHeight="1" thickBot="1" x14ac:dyDescent="0.3">
      <c r="B15" s="103" t="s">
        <v>7</v>
      </c>
      <c r="C15" s="177">
        <f>+'Event Details'!C12</f>
        <v>0</v>
      </c>
      <c r="D15" s="178"/>
      <c r="E15" s="28"/>
      <c r="I15" s="29"/>
    </row>
    <row r="16" spans="2:10" ht="18.75" customHeight="1" thickBot="1" x14ac:dyDescent="0.3">
      <c r="B16" s="94"/>
      <c r="C16" s="109"/>
      <c r="D16" s="109"/>
      <c r="E16" s="28"/>
      <c r="I16" s="29"/>
    </row>
    <row r="17" spans="2:9" ht="18.75" customHeight="1" thickBot="1" x14ac:dyDescent="0.3">
      <c r="B17" s="4" t="s">
        <v>8</v>
      </c>
      <c r="C17" s="5" t="s">
        <v>15</v>
      </c>
      <c r="D17" s="5" t="s">
        <v>16</v>
      </c>
      <c r="E17" s="163"/>
      <c r="F17" s="164"/>
      <c r="G17" s="5" t="s">
        <v>23</v>
      </c>
      <c r="H17" s="6" t="s">
        <v>24</v>
      </c>
      <c r="I17" s="29"/>
    </row>
    <row r="18" spans="2:9" ht="18.75" customHeight="1" x14ac:dyDescent="0.3">
      <c r="B18" s="7" t="s">
        <v>9</v>
      </c>
      <c r="C18" s="48"/>
      <c r="D18" s="48"/>
      <c r="E18" s="165"/>
      <c r="F18" s="166"/>
      <c r="G18" s="33" t="s">
        <v>21</v>
      </c>
      <c r="H18" s="10"/>
      <c r="I18" s="29"/>
    </row>
    <row r="19" spans="2:9" ht="18.75" customHeight="1" x14ac:dyDescent="0.3">
      <c r="B19" s="11" t="s">
        <v>10</v>
      </c>
      <c r="C19" s="47"/>
      <c r="D19" s="47"/>
      <c r="E19" s="59"/>
      <c r="F19" s="60"/>
      <c r="G19" s="34" t="s">
        <v>21</v>
      </c>
      <c r="H19" s="16"/>
      <c r="I19" s="29"/>
    </row>
    <row r="20" spans="2:9" ht="18.75" customHeight="1" x14ac:dyDescent="0.3">
      <c r="B20" s="11" t="s">
        <v>39</v>
      </c>
      <c r="C20" s="47"/>
      <c r="D20" s="47"/>
      <c r="E20" s="59"/>
      <c r="F20" s="60"/>
      <c r="G20" s="34" t="s">
        <v>21</v>
      </c>
      <c r="H20" s="13"/>
      <c r="I20" s="29"/>
    </row>
    <row r="21" spans="2:9" ht="18.75" customHeight="1" x14ac:dyDescent="0.3">
      <c r="B21" s="11" t="s">
        <v>17</v>
      </c>
      <c r="C21" s="50"/>
      <c r="D21" s="50"/>
      <c r="E21" s="59"/>
      <c r="F21" s="60"/>
      <c r="G21" s="34" t="s">
        <v>21</v>
      </c>
      <c r="H21" s="13"/>
      <c r="I21" s="29"/>
    </row>
    <row r="22" spans="2:9" ht="18.75" customHeight="1" x14ac:dyDescent="0.3">
      <c r="B22" s="11" t="s">
        <v>12</v>
      </c>
      <c r="C22" s="50"/>
      <c r="D22" s="50"/>
      <c r="E22" s="59"/>
      <c r="F22" s="60"/>
      <c r="G22" s="34" t="s">
        <v>21</v>
      </c>
      <c r="H22" s="13"/>
      <c r="I22" s="29"/>
    </row>
    <row r="23" spans="2:9" ht="18.75" customHeight="1" x14ac:dyDescent="0.3">
      <c r="B23" s="11" t="s">
        <v>13</v>
      </c>
      <c r="C23" s="50"/>
      <c r="D23" s="50"/>
      <c r="E23" s="59"/>
      <c r="F23" s="60"/>
      <c r="G23" s="34" t="s">
        <v>21</v>
      </c>
      <c r="H23" s="13"/>
      <c r="I23" s="29"/>
    </row>
    <row r="24" spans="2:9" ht="18.75" customHeight="1" x14ac:dyDescent="0.3">
      <c r="B24" s="11" t="s">
        <v>19</v>
      </c>
      <c r="C24" s="12"/>
      <c r="D24" s="12"/>
      <c r="E24" s="165"/>
      <c r="F24" s="166"/>
      <c r="G24" s="35" t="s">
        <v>21</v>
      </c>
      <c r="H24" s="13"/>
      <c r="I24" s="29"/>
    </row>
    <row r="25" spans="2:9" ht="18.75" customHeight="1" thickBot="1" x14ac:dyDescent="0.35">
      <c r="B25" s="17" t="s">
        <v>14</v>
      </c>
      <c r="C25" s="18"/>
      <c r="D25" s="18"/>
      <c r="E25" s="175"/>
      <c r="F25" s="176"/>
      <c r="G25" s="36" t="s">
        <v>21</v>
      </c>
      <c r="H25" s="19"/>
      <c r="I25" s="29"/>
    </row>
    <row r="26" spans="2:9" ht="18.75" customHeight="1" x14ac:dyDescent="0.25">
      <c r="B26" s="196" t="s">
        <v>73</v>
      </c>
      <c r="C26" s="197"/>
      <c r="D26" s="197"/>
      <c r="E26" s="197"/>
      <c r="F26" s="197"/>
      <c r="G26" s="197"/>
      <c r="H26" s="198"/>
      <c r="I26" s="29"/>
    </row>
    <row r="27" spans="2:9" ht="18.75" customHeight="1" thickBot="1" x14ac:dyDescent="0.3">
      <c r="B27" s="199"/>
      <c r="C27" s="200"/>
      <c r="D27" s="200"/>
      <c r="E27" s="200"/>
      <c r="F27" s="200"/>
      <c r="G27" s="200"/>
      <c r="H27" s="201"/>
      <c r="I27" s="29"/>
    </row>
    <row r="28" spans="2:9" ht="18.75" customHeight="1" thickBot="1" x14ac:dyDescent="0.3">
      <c r="I28" s="29"/>
    </row>
    <row r="29" spans="2:9" ht="18" thickBot="1" x14ac:dyDescent="0.35">
      <c r="B29" s="182" t="s">
        <v>89</v>
      </c>
      <c r="C29" s="182"/>
      <c r="D29" s="182"/>
      <c r="E29" s="182"/>
      <c r="F29" s="91" t="s">
        <v>91</v>
      </c>
      <c r="G29" s="92" t="s">
        <v>90</v>
      </c>
      <c r="H29" s="72">
        <f>IF(OR(F29="y",F29="Y"),25,0)</f>
        <v>0</v>
      </c>
      <c r="I29" s="29"/>
    </row>
    <row r="30" spans="2:9" ht="18.75" customHeight="1" x14ac:dyDescent="0.25">
      <c r="I30" s="29"/>
    </row>
    <row r="31" spans="2:9" ht="18" customHeight="1" thickBot="1" x14ac:dyDescent="0.3">
      <c r="F31" s="31"/>
      <c r="G31" s="31"/>
      <c r="H31" s="31"/>
      <c r="I31" s="29"/>
    </row>
    <row r="32" spans="2:9" ht="18" thickBot="1" x14ac:dyDescent="0.35">
      <c r="B32" s="182" t="s">
        <v>35</v>
      </c>
      <c r="C32" s="182"/>
      <c r="D32" s="182"/>
      <c r="E32" s="182"/>
      <c r="F32" s="80"/>
      <c r="G32" s="81">
        <f>+'Rate Table'!$D$27</f>
        <v>3</v>
      </c>
      <c r="H32" s="82">
        <f>F32*G32</f>
        <v>0</v>
      </c>
      <c r="I32" s="29"/>
    </row>
    <row r="33" spans="2:9" ht="18" thickBot="1" x14ac:dyDescent="0.35">
      <c r="B33" s="172" t="s">
        <v>68</v>
      </c>
      <c r="C33" s="172"/>
      <c r="D33" s="172"/>
      <c r="E33" s="172"/>
      <c r="F33" s="149"/>
      <c r="G33" s="149"/>
      <c r="H33" s="73">
        <f>SUM(H32)</f>
        <v>0</v>
      </c>
      <c r="I33" s="29"/>
    </row>
    <row r="34" spans="2:9" x14ac:dyDescent="0.25">
      <c r="B34" s="20"/>
      <c r="C34" s="20"/>
      <c r="D34" s="20"/>
      <c r="E34" s="21"/>
      <c r="F34" s="22"/>
      <c r="G34" s="22"/>
    </row>
    <row r="35" spans="2:9" x14ac:dyDescent="0.25">
      <c r="B35" s="20"/>
      <c r="C35" s="20"/>
      <c r="D35" s="20"/>
      <c r="E35" s="21"/>
      <c r="F35" s="22"/>
      <c r="G35" s="22"/>
    </row>
    <row r="38" spans="2:9" x14ac:dyDescent="0.25">
      <c r="E38" s="25"/>
    </row>
    <row r="39" spans="2:9" s="20" customFormat="1" x14ac:dyDescent="0.25">
      <c r="C39" s="23"/>
      <c r="E39" s="21"/>
      <c r="H39" s="24"/>
    </row>
    <row r="40" spans="2:9" x14ac:dyDescent="0.25">
      <c r="B40" s="20"/>
      <c r="E40" s="22"/>
      <c r="G40" s="32"/>
    </row>
    <row r="41" spans="2:9" x14ac:dyDescent="0.25">
      <c r="B41" s="20"/>
      <c r="C41" s="23"/>
      <c r="D41" s="20"/>
      <c r="E41" s="22"/>
      <c r="F41" s="20"/>
      <c r="G41" s="20"/>
      <c r="H41" s="24"/>
    </row>
    <row r="42" spans="2:9" x14ac:dyDescent="0.25">
      <c r="B42" s="167"/>
      <c r="C42" s="167"/>
      <c r="D42" s="167"/>
    </row>
    <row r="43" spans="2:9" x14ac:dyDescent="0.25">
      <c r="C43" s="20"/>
    </row>
  </sheetData>
  <sheetProtection algorithmName="SHA-512" hashValue="7nvezPdK8wP/PhiERkDICnp6PO8uQ3r+ipgx3ban2HCFdaythouTZJ+SYWleMY58EAlsgC6RV4gXAsTqGkvXWQ==" saltValue="kHeHosCQ9XnwVaUg6QdBug==" spinCount="100000" sheet="1" objects="1" scenarios="1" selectLockedCells="1"/>
  <mergeCells count="29">
    <mergeCell ref="B33:E33"/>
    <mergeCell ref="F33:G33"/>
    <mergeCell ref="B42:D42"/>
    <mergeCell ref="C8:D8"/>
    <mergeCell ref="G11:H11"/>
    <mergeCell ref="B29:E29"/>
    <mergeCell ref="G10:H10"/>
    <mergeCell ref="C10:D10"/>
    <mergeCell ref="C11:D11"/>
    <mergeCell ref="C12:D12"/>
    <mergeCell ref="G13:H13"/>
    <mergeCell ref="G12:H12"/>
    <mergeCell ref="B9:D9"/>
    <mergeCell ref="C13:D13"/>
    <mergeCell ref="F9:H9"/>
    <mergeCell ref="B26:H27"/>
    <mergeCell ref="B1:H1"/>
    <mergeCell ref="B2:H2"/>
    <mergeCell ref="B4:H4"/>
    <mergeCell ref="B5:H5"/>
    <mergeCell ref="B6:H6"/>
    <mergeCell ref="B32:E32"/>
    <mergeCell ref="G14:H14"/>
    <mergeCell ref="E17:F17"/>
    <mergeCell ref="E25:F25"/>
    <mergeCell ref="E24:F24"/>
    <mergeCell ref="E18:F18"/>
    <mergeCell ref="C14:D14"/>
    <mergeCell ref="C15:D15"/>
  </mergeCells>
  <phoneticPr fontId="12" type="noConversion"/>
  <printOptions horizont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pageSetUpPr fitToPage="1"/>
  </sheetPr>
  <dimension ref="B1:J47"/>
  <sheetViews>
    <sheetView showZeros="0" zoomScaleNormal="100" workbookViewId="0">
      <selection activeCell="C18" sqref="C18"/>
    </sheetView>
  </sheetViews>
  <sheetFormatPr defaultColWidth="9.109375" defaultRowHeight="13.2" x14ac:dyDescent="0.25"/>
  <cols>
    <col min="1" max="1" width="3.33203125" style="26" customWidth="1"/>
    <col min="2" max="4" width="15.6640625" style="26" customWidth="1"/>
    <col min="5" max="5" width="4.88671875" style="26" customWidth="1"/>
    <col min="6" max="6" width="12.88671875" style="26" customWidth="1"/>
    <col min="7" max="7" width="15.6640625" style="26" customWidth="1"/>
    <col min="8" max="8" width="15.88671875" style="26" customWidth="1"/>
    <col min="9" max="9" width="1.5546875" style="26" customWidth="1"/>
    <col min="10" max="10" width="12.6640625" style="26" customWidth="1"/>
    <col min="11" max="16384" width="9.109375" style="26"/>
  </cols>
  <sheetData>
    <row r="1" spans="2:10" ht="18.75" customHeight="1" x14ac:dyDescent="0.3">
      <c r="B1" s="112" t="str">
        <f>+'Event Details'!B1</f>
        <v>British Canoeing Slalom Committee   -  2025 Treasurer's Summary Sheet</v>
      </c>
      <c r="C1" s="112"/>
      <c r="D1" s="112"/>
      <c r="E1" s="112"/>
      <c r="F1" s="112"/>
      <c r="G1" s="112"/>
      <c r="H1" s="112"/>
      <c r="I1" s="1"/>
      <c r="J1" s="1"/>
    </row>
    <row r="2" spans="2:10" ht="18.75" customHeight="1" x14ac:dyDescent="0.3">
      <c r="B2" s="170" t="s">
        <v>41</v>
      </c>
      <c r="C2" s="171"/>
      <c r="D2" s="171"/>
      <c r="E2" s="171"/>
      <c r="F2" s="171"/>
      <c r="G2" s="171"/>
      <c r="H2" s="171"/>
      <c r="I2" s="1"/>
      <c r="J2" s="1"/>
    </row>
    <row r="3" spans="2:10" ht="12" customHeight="1" x14ac:dyDescent="0.25">
      <c r="B3" s="31"/>
      <c r="E3" s="31"/>
      <c r="F3" s="31"/>
      <c r="H3" s="29"/>
      <c r="I3" s="29"/>
    </row>
    <row r="4" spans="2:10" ht="12" customHeight="1" x14ac:dyDescent="0.25">
      <c r="B4" s="149" t="s">
        <v>0</v>
      </c>
      <c r="C4" s="149"/>
      <c r="D4" s="149"/>
      <c r="E4" s="149"/>
      <c r="F4" s="149"/>
      <c r="G4" s="149"/>
      <c r="H4" s="149"/>
      <c r="I4" s="29"/>
    </row>
    <row r="5" spans="2:10" ht="12" customHeight="1" x14ac:dyDescent="0.25">
      <c r="B5" s="149" t="s">
        <v>1</v>
      </c>
      <c r="C5" s="149"/>
      <c r="D5" s="149"/>
      <c r="E5" s="149"/>
      <c r="F5" s="149"/>
      <c r="G5" s="149"/>
      <c r="H5" s="149"/>
      <c r="I5" s="29"/>
    </row>
    <row r="6" spans="2:10" ht="12" customHeight="1" x14ac:dyDescent="0.25">
      <c r="B6" s="149" t="s">
        <v>2</v>
      </c>
      <c r="C6" s="149"/>
      <c r="D6" s="149"/>
      <c r="E6" s="149"/>
      <c r="F6" s="149"/>
      <c r="G6" s="149"/>
      <c r="H6" s="149"/>
      <c r="I6" s="29"/>
    </row>
    <row r="7" spans="2:10" ht="12" customHeight="1" thickBot="1" x14ac:dyDescent="0.3">
      <c r="B7" s="2"/>
      <c r="C7" s="2"/>
      <c r="D7" s="2"/>
      <c r="E7" s="2"/>
      <c r="F7" s="2"/>
      <c r="G7" s="2"/>
      <c r="H7" s="2"/>
      <c r="I7" s="29"/>
    </row>
    <row r="8" spans="2:10" ht="18.75" customHeight="1" thickBot="1" x14ac:dyDescent="0.3">
      <c r="B8" s="98" t="s">
        <v>3</v>
      </c>
      <c r="C8" s="186">
        <f>+'Event Details'!C5</f>
        <v>0</v>
      </c>
      <c r="D8" s="187"/>
      <c r="E8" s="97"/>
      <c r="G8" s="99" t="s">
        <v>94</v>
      </c>
      <c r="H8" s="214">
        <f>+'Event Details'!H5</f>
        <v>0</v>
      </c>
    </row>
    <row r="9" spans="2:10" ht="18.75" customHeight="1" thickBot="1" x14ac:dyDescent="0.35">
      <c r="B9" s="183" t="s">
        <v>4</v>
      </c>
      <c r="C9" s="184"/>
      <c r="D9" s="185"/>
      <c r="E9" s="90"/>
      <c r="F9" s="152" t="s">
        <v>50</v>
      </c>
      <c r="G9" s="153"/>
      <c r="H9" s="154"/>
    </row>
    <row r="10" spans="2:10" ht="18.75" customHeight="1" x14ac:dyDescent="0.25">
      <c r="B10" s="101" t="s">
        <v>93</v>
      </c>
      <c r="C10" s="179">
        <f>+'Event Details'!C7</f>
        <v>0</v>
      </c>
      <c r="D10" s="180"/>
      <c r="E10" s="90"/>
      <c r="F10" s="100" t="s">
        <v>5</v>
      </c>
      <c r="G10" s="192">
        <f>+'Event Details'!G7</f>
        <v>0</v>
      </c>
      <c r="H10" s="193"/>
    </row>
    <row r="11" spans="2:10" ht="18.75" customHeight="1" x14ac:dyDescent="0.25">
      <c r="B11" s="102" t="s">
        <v>5</v>
      </c>
      <c r="C11" s="158">
        <f>+'Event Details'!C8</f>
        <v>0</v>
      </c>
      <c r="D11" s="159"/>
      <c r="E11" s="28"/>
      <c r="F11" s="93" t="s">
        <v>83</v>
      </c>
      <c r="G11" s="188">
        <f>+'Event Details'!G8</f>
        <v>0</v>
      </c>
      <c r="H11" s="189"/>
    </row>
    <row r="12" spans="2:10" ht="18.75" customHeight="1" x14ac:dyDescent="0.25">
      <c r="B12" s="102" t="s">
        <v>83</v>
      </c>
      <c r="C12" s="158">
        <f>+'Event Details'!C9</f>
        <v>0</v>
      </c>
      <c r="D12" s="159"/>
      <c r="E12" s="28"/>
      <c r="F12" s="93" t="s">
        <v>84</v>
      </c>
      <c r="G12" s="188">
        <f>+'Event Details'!G9</f>
        <v>0</v>
      </c>
      <c r="H12" s="189"/>
    </row>
    <row r="13" spans="2:10" ht="18.75" customHeight="1" x14ac:dyDescent="0.25">
      <c r="B13" s="102" t="s">
        <v>84</v>
      </c>
      <c r="C13" s="158">
        <f>+'Event Details'!C10</f>
        <v>0</v>
      </c>
      <c r="D13" s="159"/>
      <c r="E13" s="28"/>
      <c r="F13" s="93" t="s">
        <v>85</v>
      </c>
      <c r="G13" s="188">
        <f>+'Event Details'!G10</f>
        <v>0</v>
      </c>
      <c r="H13" s="189"/>
    </row>
    <row r="14" spans="2:10" ht="18.75" customHeight="1" thickBot="1" x14ac:dyDescent="0.3">
      <c r="B14" s="102" t="s">
        <v>85</v>
      </c>
      <c r="C14" s="158">
        <f>+'Event Details'!C11</f>
        <v>0</v>
      </c>
      <c r="D14" s="159"/>
      <c r="E14" s="28"/>
      <c r="F14" s="94" t="s">
        <v>7</v>
      </c>
      <c r="G14" s="190">
        <f>+'Event Details'!G11</f>
        <v>0</v>
      </c>
      <c r="H14" s="191"/>
    </row>
    <row r="15" spans="2:10" ht="18.75" customHeight="1" thickBot="1" x14ac:dyDescent="0.3">
      <c r="B15" s="103" t="s">
        <v>7</v>
      </c>
      <c r="C15" s="177">
        <f>+'Event Details'!C12</f>
        <v>0</v>
      </c>
      <c r="D15" s="178"/>
      <c r="E15" s="28"/>
      <c r="I15" s="29"/>
    </row>
    <row r="16" spans="2:10" ht="18.75" customHeight="1" thickBot="1" x14ac:dyDescent="0.3">
      <c r="B16" s="94"/>
      <c r="C16" s="109"/>
      <c r="D16" s="109"/>
      <c r="E16" s="28"/>
      <c r="I16" s="29"/>
    </row>
    <row r="17" spans="2:9" ht="18.75" customHeight="1" thickBot="1" x14ac:dyDescent="0.3">
      <c r="B17" s="4" t="s">
        <v>8</v>
      </c>
      <c r="C17" s="5" t="s">
        <v>15</v>
      </c>
      <c r="D17" s="5" t="s">
        <v>16</v>
      </c>
      <c r="E17" s="163"/>
      <c r="F17" s="164"/>
      <c r="G17" s="5" t="s">
        <v>23</v>
      </c>
      <c r="H17" s="6" t="s">
        <v>24</v>
      </c>
      <c r="I17" s="29"/>
    </row>
    <row r="18" spans="2:9" ht="18.75" customHeight="1" x14ac:dyDescent="0.3">
      <c r="B18" s="7" t="s">
        <v>9</v>
      </c>
      <c r="C18" s="67"/>
      <c r="D18" s="67"/>
      <c r="E18" s="165"/>
      <c r="F18" s="166"/>
      <c r="G18" s="33" t="s">
        <v>21</v>
      </c>
      <c r="H18" s="10"/>
      <c r="I18" s="29"/>
    </row>
    <row r="19" spans="2:9" ht="18.75" customHeight="1" x14ac:dyDescent="0.3">
      <c r="B19" s="11" t="s">
        <v>10</v>
      </c>
      <c r="C19" s="50"/>
      <c r="D19" s="50"/>
      <c r="E19" s="59"/>
      <c r="F19" s="60"/>
      <c r="G19" s="34" t="s">
        <v>21</v>
      </c>
      <c r="H19" s="16"/>
      <c r="I19" s="29"/>
    </row>
    <row r="20" spans="2:9" ht="18.75" customHeight="1" x14ac:dyDescent="0.3">
      <c r="B20" s="11" t="s">
        <v>39</v>
      </c>
      <c r="C20" s="8"/>
      <c r="D20" s="8"/>
      <c r="E20" s="59"/>
      <c r="F20" s="60"/>
      <c r="G20" s="34" t="s">
        <v>21</v>
      </c>
      <c r="H20" s="13"/>
      <c r="I20" s="29"/>
    </row>
    <row r="21" spans="2:9" ht="18.75" customHeight="1" x14ac:dyDescent="0.3">
      <c r="B21" s="11" t="s">
        <v>17</v>
      </c>
      <c r="C21" s="50"/>
      <c r="D21" s="50"/>
      <c r="E21" s="59"/>
      <c r="F21" s="60"/>
      <c r="G21" s="34" t="s">
        <v>21</v>
      </c>
      <c r="H21" s="13"/>
      <c r="I21" s="29"/>
    </row>
    <row r="22" spans="2:9" ht="18.75" customHeight="1" x14ac:dyDescent="0.3">
      <c r="B22" s="11" t="s">
        <v>12</v>
      </c>
      <c r="C22" s="50"/>
      <c r="D22" s="50"/>
      <c r="E22" s="59"/>
      <c r="F22" s="60"/>
      <c r="G22" s="34" t="s">
        <v>21</v>
      </c>
      <c r="H22" s="13"/>
      <c r="I22" s="29"/>
    </row>
    <row r="23" spans="2:9" ht="18.75" customHeight="1" x14ac:dyDescent="0.3">
      <c r="B23" s="11" t="s">
        <v>13</v>
      </c>
      <c r="C23" s="50"/>
      <c r="D23" s="50"/>
      <c r="E23" s="59"/>
      <c r="F23" s="60"/>
      <c r="G23" s="34" t="s">
        <v>21</v>
      </c>
      <c r="H23" s="13"/>
      <c r="I23" s="29"/>
    </row>
    <row r="24" spans="2:9" ht="18.75" customHeight="1" x14ac:dyDescent="0.3">
      <c r="B24" s="11" t="s">
        <v>19</v>
      </c>
      <c r="C24" s="50"/>
      <c r="D24" s="50"/>
      <c r="E24" s="165"/>
      <c r="F24" s="166"/>
      <c r="G24" s="35" t="s">
        <v>21</v>
      </c>
      <c r="H24" s="13"/>
      <c r="I24" s="29"/>
    </row>
    <row r="25" spans="2:9" ht="18.75" customHeight="1" thickBot="1" x14ac:dyDescent="0.35">
      <c r="B25" s="17" t="s">
        <v>14</v>
      </c>
      <c r="C25" s="18"/>
      <c r="D25" s="18"/>
      <c r="E25" s="175"/>
      <c r="F25" s="176"/>
      <c r="G25" s="36" t="s">
        <v>21</v>
      </c>
      <c r="H25" s="19"/>
      <c r="I25" s="29"/>
    </row>
    <row r="26" spans="2:9" ht="18.75" customHeight="1" x14ac:dyDescent="0.25">
      <c r="B26" s="196" t="s">
        <v>56</v>
      </c>
      <c r="C26" s="197"/>
      <c r="D26" s="197"/>
      <c r="E26" s="197"/>
      <c r="F26" s="197"/>
      <c r="G26" s="197"/>
      <c r="H26" s="198"/>
      <c r="I26" s="29"/>
    </row>
    <row r="27" spans="2:9" ht="18.75" customHeight="1" thickBot="1" x14ac:dyDescent="0.3">
      <c r="B27" s="199"/>
      <c r="C27" s="200"/>
      <c r="D27" s="200"/>
      <c r="E27" s="200"/>
      <c r="F27" s="200"/>
      <c r="G27" s="200"/>
      <c r="H27" s="201"/>
      <c r="I27" s="29"/>
    </row>
    <row r="28" spans="2:9" ht="18.75" customHeight="1" thickBot="1" x14ac:dyDescent="0.3">
      <c r="I28" s="29"/>
    </row>
    <row r="29" spans="2:9" ht="18" thickBot="1" x14ac:dyDescent="0.35">
      <c r="B29" s="182" t="s">
        <v>89</v>
      </c>
      <c r="C29" s="182"/>
      <c r="D29" s="182"/>
      <c r="E29" s="182"/>
      <c r="F29" s="91" t="s">
        <v>91</v>
      </c>
      <c r="G29" s="92" t="s">
        <v>90</v>
      </c>
      <c r="H29" s="72">
        <f>IF(OR(F29="y",F29="Y"),25,0)</f>
        <v>0</v>
      </c>
      <c r="I29" s="29"/>
    </row>
    <row r="30" spans="2:9" ht="18.75" customHeight="1" thickBot="1" x14ac:dyDescent="0.3">
      <c r="I30" s="29"/>
    </row>
    <row r="31" spans="2:9" ht="18" customHeight="1" thickBot="1" x14ac:dyDescent="0.35">
      <c r="B31" s="182" t="s">
        <v>35</v>
      </c>
      <c r="C31" s="182"/>
      <c r="D31" s="182"/>
      <c r="E31" s="182"/>
      <c r="F31" s="80"/>
      <c r="G31" s="81">
        <f>+'Rate Table'!$D$29</f>
        <v>5</v>
      </c>
      <c r="H31" s="82">
        <f>F31*G31</f>
        <v>0</v>
      </c>
      <c r="I31" s="29"/>
    </row>
    <row r="32" spans="2:9" ht="18" thickBot="1" x14ac:dyDescent="0.35">
      <c r="B32" s="172" t="s">
        <v>68</v>
      </c>
      <c r="C32" s="172"/>
      <c r="D32" s="172"/>
      <c r="E32" s="172"/>
      <c r="F32" s="149"/>
      <c r="G32" s="149"/>
      <c r="H32" s="73">
        <f>SUM(H31)</f>
        <v>0</v>
      </c>
      <c r="I32" s="29"/>
    </row>
    <row r="33" spans="2:9" x14ac:dyDescent="0.25">
      <c r="I33" s="29"/>
    </row>
    <row r="34" spans="2:9" x14ac:dyDescent="0.25">
      <c r="B34" s="20"/>
      <c r="C34" s="20"/>
      <c r="D34" s="20"/>
      <c r="E34" s="21"/>
      <c r="F34" s="22"/>
      <c r="G34" s="22"/>
    </row>
    <row r="35" spans="2:9" x14ac:dyDescent="0.25">
      <c r="B35" s="20"/>
      <c r="C35" s="20"/>
      <c r="D35" s="20"/>
      <c r="E35" s="21"/>
      <c r="F35" s="22"/>
      <c r="G35" s="22"/>
    </row>
    <row r="38" spans="2:9" x14ac:dyDescent="0.25">
      <c r="E38" s="25"/>
    </row>
    <row r="39" spans="2:9" s="20" customFormat="1" x14ac:dyDescent="0.25">
      <c r="C39" s="23"/>
      <c r="E39" s="21"/>
      <c r="H39" s="24"/>
    </row>
    <row r="40" spans="2:9" x14ac:dyDescent="0.25">
      <c r="B40" s="20"/>
      <c r="E40" s="22"/>
      <c r="G40" s="32"/>
    </row>
    <row r="41" spans="2:9" x14ac:dyDescent="0.25">
      <c r="B41" s="20"/>
      <c r="C41" s="23"/>
      <c r="D41" s="20"/>
      <c r="E41" s="22"/>
      <c r="F41" s="20"/>
      <c r="G41" s="20"/>
      <c r="H41" s="24"/>
    </row>
    <row r="42" spans="2:9" x14ac:dyDescent="0.25">
      <c r="B42" s="167"/>
      <c r="C42" s="167"/>
      <c r="D42" s="167"/>
    </row>
    <row r="43" spans="2:9" x14ac:dyDescent="0.25">
      <c r="C43" s="20"/>
    </row>
    <row r="47" spans="2:9" x14ac:dyDescent="0.25">
      <c r="D47" s="26" t="s">
        <v>6</v>
      </c>
      <c r="E47" s="26" t="s">
        <v>6</v>
      </c>
      <c r="G47" s="26" t="s">
        <v>6</v>
      </c>
    </row>
  </sheetData>
  <sheetProtection algorithmName="SHA-512" hashValue="QMA2UOI1LmfS032WnOabTjVIzoIxbEJ00z9b1bGZY0oyi3dgiOE9zodjRZPvUPkB9T7nKArjxPn9nNWlgUnP+g==" saltValue="pLYNoLqWi2jYOHfI8iHgZg==" spinCount="100000" sheet="1" objects="1" scenarios="1" selectLockedCells="1"/>
  <mergeCells count="29">
    <mergeCell ref="B42:D42"/>
    <mergeCell ref="E17:F17"/>
    <mergeCell ref="E18:F18"/>
    <mergeCell ref="E24:F24"/>
    <mergeCell ref="E25:F25"/>
    <mergeCell ref="B26:H27"/>
    <mergeCell ref="B32:E32"/>
    <mergeCell ref="F32:G32"/>
    <mergeCell ref="B29:E29"/>
    <mergeCell ref="G13:H13"/>
    <mergeCell ref="G14:H14"/>
    <mergeCell ref="B31:E31"/>
    <mergeCell ref="G11:H11"/>
    <mergeCell ref="G10:H10"/>
    <mergeCell ref="C10:D10"/>
    <mergeCell ref="C11:D11"/>
    <mergeCell ref="C12:D12"/>
    <mergeCell ref="C13:D13"/>
    <mergeCell ref="C14:D14"/>
    <mergeCell ref="C15:D15"/>
    <mergeCell ref="G12:H12"/>
    <mergeCell ref="C8:D8"/>
    <mergeCell ref="B9:D9"/>
    <mergeCell ref="F9:H9"/>
    <mergeCell ref="B1:H1"/>
    <mergeCell ref="B2:H2"/>
    <mergeCell ref="B4:H4"/>
    <mergeCell ref="B5:H5"/>
    <mergeCell ref="B6:H6"/>
  </mergeCells>
  <phoneticPr fontId="12" type="noConversion"/>
  <printOptions horizont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pageSetUpPr fitToPage="1"/>
  </sheetPr>
  <dimension ref="B1:J43"/>
  <sheetViews>
    <sheetView showZeros="0" zoomScaleNormal="100" workbookViewId="0">
      <selection activeCell="C18" sqref="C18"/>
    </sheetView>
  </sheetViews>
  <sheetFormatPr defaultColWidth="9.109375" defaultRowHeight="13.2" x14ac:dyDescent="0.25"/>
  <cols>
    <col min="1" max="1" width="3.33203125" style="26" customWidth="1"/>
    <col min="2" max="4" width="15.6640625" style="26" customWidth="1"/>
    <col min="5" max="5" width="4.88671875" style="26" customWidth="1"/>
    <col min="6" max="6" width="12.88671875" style="26" customWidth="1"/>
    <col min="7" max="7" width="15.6640625" style="26" customWidth="1"/>
    <col min="8" max="8" width="15.88671875" style="26" customWidth="1"/>
    <col min="9" max="9" width="1.5546875" style="26" customWidth="1"/>
    <col min="10" max="10" width="12.6640625" style="26" customWidth="1"/>
    <col min="11" max="16384" width="9.109375" style="26"/>
  </cols>
  <sheetData>
    <row r="1" spans="2:10" ht="18.75" customHeight="1" x14ac:dyDescent="0.3">
      <c r="B1" s="112" t="str">
        <f>+'Event Details'!B1</f>
        <v>British Canoeing Slalom Committee   -  2025 Treasurer's Summary Sheet</v>
      </c>
      <c r="C1" s="112"/>
      <c r="D1" s="112"/>
      <c r="E1" s="112"/>
      <c r="F1" s="112"/>
      <c r="G1" s="112"/>
      <c r="H1" s="112"/>
      <c r="I1" s="1"/>
      <c r="J1" s="1"/>
    </row>
    <row r="2" spans="2:10" ht="18.75" customHeight="1" x14ac:dyDescent="0.3">
      <c r="B2" s="170" t="s">
        <v>31</v>
      </c>
      <c r="C2" s="171"/>
      <c r="D2" s="171"/>
      <c r="E2" s="171"/>
      <c r="F2" s="171"/>
      <c r="G2" s="171"/>
      <c r="H2" s="171"/>
      <c r="I2" s="1"/>
      <c r="J2" s="1"/>
    </row>
    <row r="3" spans="2:10" ht="12" customHeight="1" x14ac:dyDescent="0.25">
      <c r="B3" s="31"/>
      <c r="E3" s="31"/>
      <c r="F3" s="31"/>
      <c r="H3" s="29"/>
      <c r="I3" s="29"/>
    </row>
    <row r="4" spans="2:10" ht="12" customHeight="1" x14ac:dyDescent="0.25">
      <c r="B4" s="149" t="s">
        <v>0</v>
      </c>
      <c r="C4" s="149"/>
      <c r="D4" s="149"/>
      <c r="E4" s="149"/>
      <c r="F4" s="149"/>
      <c r="G4" s="149"/>
      <c r="H4" s="149"/>
      <c r="I4" s="29"/>
    </row>
    <row r="5" spans="2:10" ht="12" customHeight="1" x14ac:dyDescent="0.25">
      <c r="B5" s="149" t="s">
        <v>1</v>
      </c>
      <c r="C5" s="149"/>
      <c r="D5" s="149"/>
      <c r="E5" s="149"/>
      <c r="F5" s="149"/>
      <c r="G5" s="149"/>
      <c r="H5" s="149"/>
      <c r="I5" s="29"/>
    </row>
    <row r="6" spans="2:10" ht="12" customHeight="1" x14ac:dyDescent="0.25">
      <c r="B6" s="149" t="s">
        <v>2</v>
      </c>
      <c r="C6" s="149"/>
      <c r="D6" s="149"/>
      <c r="E6" s="149"/>
      <c r="F6" s="149"/>
      <c r="G6" s="149"/>
      <c r="H6" s="149"/>
      <c r="I6" s="29"/>
    </row>
    <row r="7" spans="2:10" ht="12" customHeight="1" thickBot="1" x14ac:dyDescent="0.3">
      <c r="B7" s="2"/>
      <c r="C7" s="2"/>
      <c r="D7" s="2"/>
      <c r="E7" s="2"/>
      <c r="F7" s="2"/>
      <c r="G7" s="2"/>
      <c r="H7" s="2"/>
      <c r="I7" s="29"/>
    </row>
    <row r="8" spans="2:10" ht="18.75" customHeight="1" thickBot="1" x14ac:dyDescent="0.3">
      <c r="B8" s="98" t="s">
        <v>3</v>
      </c>
      <c r="C8" s="186">
        <f>+'Event Details'!C5</f>
        <v>0</v>
      </c>
      <c r="D8" s="187"/>
      <c r="E8" s="97"/>
      <c r="G8" s="99" t="s">
        <v>94</v>
      </c>
      <c r="H8" s="214">
        <f>+'Event Details'!H5</f>
        <v>0</v>
      </c>
    </row>
    <row r="9" spans="2:10" ht="18.75" customHeight="1" thickBot="1" x14ac:dyDescent="0.35">
      <c r="B9" s="183" t="s">
        <v>4</v>
      </c>
      <c r="C9" s="184"/>
      <c r="D9" s="185"/>
      <c r="E9" s="90"/>
      <c r="F9" s="152" t="s">
        <v>50</v>
      </c>
      <c r="G9" s="153"/>
      <c r="H9" s="154"/>
    </row>
    <row r="10" spans="2:10" ht="18.75" customHeight="1" x14ac:dyDescent="0.25">
      <c r="B10" s="101" t="s">
        <v>93</v>
      </c>
      <c r="C10" s="179">
        <f>+'Event Details'!C7</f>
        <v>0</v>
      </c>
      <c r="D10" s="180"/>
      <c r="E10" s="90"/>
      <c r="F10" s="100" t="s">
        <v>5</v>
      </c>
      <c r="G10" s="192">
        <f>+'Event Details'!G7</f>
        <v>0</v>
      </c>
      <c r="H10" s="193"/>
    </row>
    <row r="11" spans="2:10" ht="18.75" customHeight="1" x14ac:dyDescent="0.25">
      <c r="B11" s="102" t="s">
        <v>5</v>
      </c>
      <c r="C11" s="158">
        <f>+'Event Details'!C8</f>
        <v>0</v>
      </c>
      <c r="D11" s="159"/>
      <c r="E11" s="28"/>
      <c r="F11" s="93" t="s">
        <v>83</v>
      </c>
      <c r="G11" s="188">
        <f>+'Event Details'!G8</f>
        <v>0</v>
      </c>
      <c r="H11" s="189"/>
    </row>
    <row r="12" spans="2:10" ht="18.75" customHeight="1" x14ac:dyDescent="0.25">
      <c r="B12" s="102" t="s">
        <v>83</v>
      </c>
      <c r="C12" s="158">
        <f>+'Event Details'!C9</f>
        <v>0</v>
      </c>
      <c r="D12" s="159"/>
      <c r="E12" s="28"/>
      <c r="F12" s="93" t="s">
        <v>84</v>
      </c>
      <c r="G12" s="188">
        <f>+'Event Details'!G9</f>
        <v>0</v>
      </c>
      <c r="H12" s="189"/>
    </row>
    <row r="13" spans="2:10" ht="18.75" customHeight="1" x14ac:dyDescent="0.25">
      <c r="B13" s="102" t="s">
        <v>84</v>
      </c>
      <c r="C13" s="158">
        <f>+'Event Details'!C10</f>
        <v>0</v>
      </c>
      <c r="D13" s="159"/>
      <c r="E13" s="28"/>
      <c r="F13" s="93" t="s">
        <v>85</v>
      </c>
      <c r="G13" s="188">
        <f>+'Event Details'!G10</f>
        <v>0</v>
      </c>
      <c r="H13" s="189"/>
    </row>
    <row r="14" spans="2:10" ht="18.75" customHeight="1" thickBot="1" x14ac:dyDescent="0.3">
      <c r="B14" s="102" t="s">
        <v>85</v>
      </c>
      <c r="C14" s="158">
        <f>+'Event Details'!C11</f>
        <v>0</v>
      </c>
      <c r="D14" s="159"/>
      <c r="E14" s="28"/>
      <c r="F14" s="94" t="s">
        <v>7</v>
      </c>
      <c r="G14" s="190">
        <f>+'Event Details'!G11</f>
        <v>0</v>
      </c>
      <c r="H14" s="191"/>
    </row>
    <row r="15" spans="2:10" ht="18.75" customHeight="1" thickBot="1" x14ac:dyDescent="0.3">
      <c r="B15" s="103" t="s">
        <v>7</v>
      </c>
      <c r="C15" s="177">
        <f>+'Event Details'!C12</f>
        <v>0</v>
      </c>
      <c r="D15" s="178"/>
      <c r="E15" s="28"/>
      <c r="I15" s="29"/>
    </row>
    <row r="16" spans="2:10" ht="18.75" customHeight="1" thickBot="1" x14ac:dyDescent="0.3">
      <c r="B16" s="94"/>
      <c r="C16" s="109"/>
      <c r="D16" s="109"/>
      <c r="E16" s="28"/>
      <c r="I16" s="29"/>
    </row>
    <row r="17" spans="2:9" ht="18.75" customHeight="1" thickBot="1" x14ac:dyDescent="0.3">
      <c r="B17" s="4" t="s">
        <v>8</v>
      </c>
      <c r="C17" s="5" t="s">
        <v>15</v>
      </c>
      <c r="D17" s="5" t="s">
        <v>16</v>
      </c>
      <c r="E17" s="163"/>
      <c r="F17" s="164"/>
      <c r="G17" s="5" t="s">
        <v>23</v>
      </c>
      <c r="H17" s="6" t="s">
        <v>24</v>
      </c>
      <c r="I17" s="29"/>
    </row>
    <row r="18" spans="2:9" ht="18.75" customHeight="1" x14ac:dyDescent="0.3">
      <c r="B18" s="7" t="s">
        <v>9</v>
      </c>
      <c r="C18" s="67"/>
      <c r="D18" s="67"/>
      <c r="E18" s="165"/>
      <c r="F18" s="166"/>
      <c r="G18" s="33" t="s">
        <v>21</v>
      </c>
      <c r="H18" s="10"/>
      <c r="I18" s="29"/>
    </row>
    <row r="19" spans="2:9" ht="18.75" customHeight="1" x14ac:dyDescent="0.3">
      <c r="B19" s="11" t="s">
        <v>10</v>
      </c>
      <c r="C19" s="50"/>
      <c r="D19" s="50"/>
      <c r="E19" s="59"/>
      <c r="F19" s="60"/>
      <c r="G19" s="34" t="s">
        <v>21</v>
      </c>
      <c r="H19" s="16"/>
      <c r="I19" s="29"/>
    </row>
    <row r="20" spans="2:9" ht="18.75" customHeight="1" x14ac:dyDescent="0.3">
      <c r="B20" s="11" t="s">
        <v>39</v>
      </c>
      <c r="C20" s="8"/>
      <c r="D20" s="8"/>
      <c r="E20" s="59"/>
      <c r="F20" s="60"/>
      <c r="G20" s="34" t="s">
        <v>21</v>
      </c>
      <c r="H20" s="13"/>
      <c r="I20" s="29"/>
    </row>
    <row r="21" spans="2:9" ht="18.75" customHeight="1" x14ac:dyDescent="0.3">
      <c r="B21" s="11" t="s">
        <v>17</v>
      </c>
      <c r="C21" s="50"/>
      <c r="D21" s="50"/>
      <c r="E21" s="59"/>
      <c r="F21" s="60"/>
      <c r="G21" s="34" t="s">
        <v>21</v>
      </c>
      <c r="H21" s="13"/>
      <c r="I21" s="29"/>
    </row>
    <row r="22" spans="2:9" ht="18.75" customHeight="1" x14ac:dyDescent="0.3">
      <c r="B22" s="11" t="s">
        <v>12</v>
      </c>
      <c r="C22" s="50"/>
      <c r="D22" s="50"/>
      <c r="E22" s="59"/>
      <c r="F22" s="60"/>
      <c r="G22" s="34" t="s">
        <v>21</v>
      </c>
      <c r="H22" s="13"/>
      <c r="I22" s="29"/>
    </row>
    <row r="23" spans="2:9" ht="18.75" customHeight="1" x14ac:dyDescent="0.3">
      <c r="B23" s="11" t="s">
        <v>13</v>
      </c>
      <c r="C23" s="50"/>
      <c r="D23" s="50"/>
      <c r="E23" s="59"/>
      <c r="F23" s="60"/>
      <c r="G23" s="34" t="s">
        <v>21</v>
      </c>
      <c r="H23" s="13"/>
      <c r="I23" s="29"/>
    </row>
    <row r="24" spans="2:9" ht="18.75" customHeight="1" x14ac:dyDescent="0.3">
      <c r="B24" s="11" t="s">
        <v>19</v>
      </c>
      <c r="C24" s="50"/>
      <c r="D24" s="50"/>
      <c r="E24" s="165"/>
      <c r="F24" s="166"/>
      <c r="G24" s="35" t="s">
        <v>21</v>
      </c>
      <c r="H24" s="13"/>
      <c r="I24" s="29"/>
    </row>
    <row r="25" spans="2:9" ht="18.75" customHeight="1" thickBot="1" x14ac:dyDescent="0.35">
      <c r="B25" s="17" t="s">
        <v>14</v>
      </c>
      <c r="C25" s="18"/>
      <c r="D25" s="18"/>
      <c r="E25" s="175"/>
      <c r="F25" s="176"/>
      <c r="G25" s="36" t="s">
        <v>21</v>
      </c>
      <c r="H25" s="19"/>
      <c r="I25" s="29"/>
    </row>
    <row r="26" spans="2:9" ht="18.75" customHeight="1" x14ac:dyDescent="0.25">
      <c r="B26" s="196" t="s">
        <v>69</v>
      </c>
      <c r="C26" s="197"/>
      <c r="D26" s="197"/>
      <c r="E26" s="197"/>
      <c r="F26" s="197"/>
      <c r="G26" s="197"/>
      <c r="H26" s="198"/>
      <c r="I26" s="29"/>
    </row>
    <row r="27" spans="2:9" ht="18.75" customHeight="1" thickBot="1" x14ac:dyDescent="0.3">
      <c r="B27" s="199"/>
      <c r="C27" s="200"/>
      <c r="D27" s="200"/>
      <c r="E27" s="200"/>
      <c r="F27" s="200"/>
      <c r="G27" s="200"/>
      <c r="H27" s="201"/>
      <c r="I27" s="29"/>
    </row>
    <row r="28" spans="2:9" ht="13.8" thickBot="1" x14ac:dyDescent="0.3"/>
    <row r="29" spans="2:9" ht="18" thickBot="1" x14ac:dyDescent="0.35">
      <c r="B29" s="182" t="s">
        <v>89</v>
      </c>
      <c r="C29" s="182"/>
      <c r="D29" s="182"/>
      <c r="E29" s="182"/>
      <c r="F29" s="91"/>
      <c r="G29" s="92" t="s">
        <v>90</v>
      </c>
      <c r="H29" s="72">
        <f>IF(OR(F29="y",F29="Y"),25,0)</f>
        <v>0</v>
      </c>
    </row>
    <row r="42" spans="2:4" x14ac:dyDescent="0.25">
      <c r="B42" s="167"/>
      <c r="C42" s="167"/>
      <c r="D42" s="167"/>
    </row>
    <row r="43" spans="2:4" x14ac:dyDescent="0.25">
      <c r="C43" s="20"/>
    </row>
  </sheetData>
  <sheetProtection algorithmName="SHA-512" hashValue="UQElQC4ZG3TsdK9zC+3XaPdKjoYQXS4XK1Zu4QyTrIYELRii2bFbKAsv5p+swizoEm6o0J/Hp5azMYsOElaasw==" saltValue="j5rFbSJr9X7OU+PFe8zV9Q==" spinCount="100000" sheet="1" objects="1" scenarios="1" selectLockedCells="1"/>
  <mergeCells count="26">
    <mergeCell ref="C14:D14"/>
    <mergeCell ref="C15:D15"/>
    <mergeCell ref="G14:H14"/>
    <mergeCell ref="B1:H1"/>
    <mergeCell ref="B2:H2"/>
    <mergeCell ref="B4:H4"/>
    <mergeCell ref="B5:H5"/>
    <mergeCell ref="B6:H6"/>
    <mergeCell ref="B42:D42"/>
    <mergeCell ref="E24:F24"/>
    <mergeCell ref="E25:F25"/>
    <mergeCell ref="E17:F17"/>
    <mergeCell ref="E18:F18"/>
    <mergeCell ref="B26:H27"/>
    <mergeCell ref="B29:E29"/>
    <mergeCell ref="C8:D8"/>
    <mergeCell ref="G11:H11"/>
    <mergeCell ref="G12:H12"/>
    <mergeCell ref="G13:H13"/>
    <mergeCell ref="B9:D9"/>
    <mergeCell ref="F9:H9"/>
    <mergeCell ref="G10:H10"/>
    <mergeCell ref="C10:D10"/>
    <mergeCell ref="C11:D11"/>
    <mergeCell ref="C12:D12"/>
    <mergeCell ref="C13:D13"/>
  </mergeCells>
  <phoneticPr fontId="12" type="noConversion"/>
  <printOptions horizont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B1:J43"/>
  <sheetViews>
    <sheetView showZeros="0" zoomScaleNormal="100" zoomScaleSheetLayoutView="100" workbookViewId="0">
      <selection activeCell="C18" sqref="C18"/>
    </sheetView>
  </sheetViews>
  <sheetFormatPr defaultColWidth="9.109375" defaultRowHeight="13.2" x14ac:dyDescent="0.25"/>
  <cols>
    <col min="1" max="1" width="3.33203125" style="26" customWidth="1"/>
    <col min="2" max="4" width="15.6640625" style="26" customWidth="1"/>
    <col min="5" max="5" width="4.88671875" style="26" customWidth="1"/>
    <col min="6" max="6" width="12.88671875" style="26" customWidth="1"/>
    <col min="7" max="7" width="15.6640625" style="26" customWidth="1"/>
    <col min="8" max="8" width="15.88671875" style="26" customWidth="1"/>
    <col min="9" max="9" width="1.5546875" style="26" customWidth="1"/>
    <col min="10" max="10" width="12.6640625" style="26" customWidth="1"/>
    <col min="11" max="16384" width="9.109375" style="26"/>
  </cols>
  <sheetData>
    <row r="1" spans="2:10" ht="18.75" customHeight="1" x14ac:dyDescent="0.3">
      <c r="B1" s="112" t="str">
        <f>+'Event Details'!B1</f>
        <v>British Canoeing Slalom Committee   -  2025 Treasurer's Summary Sheet</v>
      </c>
      <c r="C1" s="112"/>
      <c r="D1" s="112"/>
      <c r="E1" s="112"/>
      <c r="F1" s="112"/>
      <c r="G1" s="112"/>
      <c r="H1" s="112"/>
      <c r="I1" s="1"/>
      <c r="J1" s="1"/>
    </row>
    <row r="2" spans="2:10" ht="18.75" customHeight="1" x14ac:dyDescent="0.3">
      <c r="B2" s="170" t="s">
        <v>22</v>
      </c>
      <c r="C2" s="171"/>
      <c r="D2" s="171"/>
      <c r="E2" s="171"/>
      <c r="F2" s="171"/>
      <c r="G2" s="171"/>
      <c r="H2" s="171"/>
      <c r="I2" s="1"/>
      <c r="J2" s="1"/>
    </row>
    <row r="3" spans="2:10" ht="12" customHeight="1" x14ac:dyDescent="0.25">
      <c r="B3" s="31"/>
      <c r="E3" s="31"/>
      <c r="F3" s="31"/>
      <c r="H3" s="29"/>
      <c r="I3" s="29"/>
    </row>
    <row r="4" spans="2:10" ht="12" customHeight="1" x14ac:dyDescent="0.25">
      <c r="B4" s="149" t="s">
        <v>0</v>
      </c>
      <c r="C4" s="149"/>
      <c r="D4" s="149"/>
      <c r="E4" s="149"/>
      <c r="F4" s="149"/>
      <c r="G4" s="149"/>
      <c r="H4" s="149"/>
      <c r="I4" s="29"/>
    </row>
    <row r="5" spans="2:10" ht="12" customHeight="1" x14ac:dyDescent="0.25">
      <c r="B5" s="149" t="s">
        <v>18</v>
      </c>
      <c r="C5" s="149"/>
      <c r="D5" s="149"/>
      <c r="E5" s="149"/>
      <c r="F5" s="149"/>
      <c r="G5" s="149"/>
      <c r="H5" s="149"/>
      <c r="I5" s="29"/>
    </row>
    <row r="6" spans="2:10" ht="12" customHeight="1" x14ac:dyDescent="0.25">
      <c r="B6" s="149" t="s">
        <v>2</v>
      </c>
      <c r="C6" s="149"/>
      <c r="D6" s="149"/>
      <c r="E6" s="149"/>
      <c r="F6" s="149"/>
      <c r="G6" s="149"/>
      <c r="H6" s="149"/>
      <c r="I6" s="29"/>
    </row>
    <row r="7" spans="2:10" ht="12" customHeight="1" thickBot="1" x14ac:dyDescent="0.3">
      <c r="B7" s="2"/>
      <c r="C7" s="2"/>
      <c r="D7" s="2"/>
      <c r="E7" s="2"/>
      <c r="F7" s="2"/>
      <c r="G7" s="2"/>
      <c r="H7" s="2"/>
      <c r="I7" s="29"/>
    </row>
    <row r="8" spans="2:10" ht="18.75" customHeight="1" thickBot="1" x14ac:dyDescent="0.3">
      <c r="B8" s="98" t="s">
        <v>3</v>
      </c>
      <c r="C8" s="186">
        <f>+'Event Details'!C5</f>
        <v>0</v>
      </c>
      <c r="D8" s="187"/>
      <c r="E8" s="97"/>
      <c r="G8" s="99" t="s">
        <v>94</v>
      </c>
      <c r="H8" s="214">
        <f>+'Event Details'!H5</f>
        <v>0</v>
      </c>
    </row>
    <row r="9" spans="2:10" ht="18.75" customHeight="1" thickBot="1" x14ac:dyDescent="0.35">
      <c r="B9" s="183" t="s">
        <v>4</v>
      </c>
      <c r="C9" s="184"/>
      <c r="D9" s="185"/>
      <c r="E9" s="90"/>
      <c r="F9" s="152" t="s">
        <v>50</v>
      </c>
      <c r="G9" s="153"/>
      <c r="H9" s="154"/>
    </row>
    <row r="10" spans="2:10" ht="18.75" customHeight="1" x14ac:dyDescent="0.25">
      <c r="B10" s="101" t="s">
        <v>93</v>
      </c>
      <c r="C10" s="179">
        <f>+'Event Details'!C7</f>
        <v>0</v>
      </c>
      <c r="D10" s="180"/>
      <c r="E10" s="90"/>
      <c r="F10" s="100" t="s">
        <v>5</v>
      </c>
      <c r="G10" s="192">
        <f>+'Event Details'!G7</f>
        <v>0</v>
      </c>
      <c r="H10" s="193"/>
    </row>
    <row r="11" spans="2:10" ht="18.75" customHeight="1" x14ac:dyDescent="0.25">
      <c r="B11" s="102" t="s">
        <v>5</v>
      </c>
      <c r="C11" s="158">
        <f>+'Event Details'!C8</f>
        <v>0</v>
      </c>
      <c r="D11" s="159"/>
      <c r="E11" s="28"/>
      <c r="F11" s="93" t="s">
        <v>83</v>
      </c>
      <c r="G11" s="188">
        <f>+'Event Details'!G8</f>
        <v>0</v>
      </c>
      <c r="H11" s="189"/>
    </row>
    <row r="12" spans="2:10" ht="18.75" customHeight="1" x14ac:dyDescent="0.25">
      <c r="B12" s="102" t="s">
        <v>83</v>
      </c>
      <c r="C12" s="158">
        <f>+'Event Details'!C9</f>
        <v>0</v>
      </c>
      <c r="D12" s="159"/>
      <c r="E12" s="28"/>
      <c r="F12" s="93" t="s">
        <v>84</v>
      </c>
      <c r="G12" s="188">
        <f>+'Event Details'!G9</f>
        <v>0</v>
      </c>
      <c r="H12" s="189"/>
    </row>
    <row r="13" spans="2:10" ht="18.75" customHeight="1" x14ac:dyDescent="0.25">
      <c r="B13" s="102" t="s">
        <v>84</v>
      </c>
      <c r="C13" s="158">
        <f>+'Event Details'!C10</f>
        <v>0</v>
      </c>
      <c r="D13" s="159"/>
      <c r="E13" s="28"/>
      <c r="F13" s="93" t="s">
        <v>85</v>
      </c>
      <c r="G13" s="188">
        <f>+'Event Details'!G10</f>
        <v>0</v>
      </c>
      <c r="H13" s="189"/>
    </row>
    <row r="14" spans="2:10" ht="18.75" customHeight="1" thickBot="1" x14ac:dyDescent="0.3">
      <c r="B14" s="102" t="s">
        <v>85</v>
      </c>
      <c r="C14" s="158">
        <f>+'Event Details'!C11</f>
        <v>0</v>
      </c>
      <c r="D14" s="159"/>
      <c r="E14" s="28"/>
      <c r="F14" s="94" t="s">
        <v>7</v>
      </c>
      <c r="G14" s="190">
        <f>+'Event Details'!G11</f>
        <v>0</v>
      </c>
      <c r="H14" s="191"/>
    </row>
    <row r="15" spans="2:10" ht="18.75" customHeight="1" thickBot="1" x14ac:dyDescent="0.3">
      <c r="B15" s="103" t="s">
        <v>7</v>
      </c>
      <c r="C15" s="177">
        <f>+'Event Details'!C12</f>
        <v>0</v>
      </c>
      <c r="D15" s="178"/>
      <c r="E15" s="28"/>
      <c r="I15" s="29"/>
    </row>
    <row r="16" spans="2:10" ht="18.75" customHeight="1" thickBot="1" x14ac:dyDescent="0.3">
      <c r="B16" s="94"/>
      <c r="C16" s="109"/>
      <c r="D16" s="109"/>
      <c r="E16" s="28"/>
      <c r="I16" s="29"/>
    </row>
    <row r="17" spans="2:9" ht="18.75" customHeight="1" thickBot="1" x14ac:dyDescent="0.3">
      <c r="B17" s="4" t="s">
        <v>8</v>
      </c>
      <c r="C17" s="5" t="s">
        <v>20</v>
      </c>
      <c r="D17" s="5"/>
      <c r="E17" s="163"/>
      <c r="F17" s="164"/>
      <c r="G17" s="5" t="s">
        <v>23</v>
      </c>
      <c r="H17" s="6" t="s">
        <v>24</v>
      </c>
      <c r="I17" s="29"/>
    </row>
    <row r="18" spans="2:9" ht="18.75" customHeight="1" x14ac:dyDescent="0.3">
      <c r="B18" s="7" t="s">
        <v>9</v>
      </c>
      <c r="C18" s="8">
        <v>0</v>
      </c>
      <c r="D18" s="9"/>
      <c r="E18" s="165"/>
      <c r="F18" s="166"/>
      <c r="G18" s="33" t="s">
        <v>21</v>
      </c>
      <c r="H18" s="10"/>
      <c r="I18" s="29"/>
    </row>
    <row r="19" spans="2:9" ht="18.75" customHeight="1" x14ac:dyDescent="0.3">
      <c r="B19" s="11" t="s">
        <v>10</v>
      </c>
      <c r="C19" s="14"/>
      <c r="D19" s="15"/>
      <c r="E19" s="59"/>
      <c r="F19" s="60"/>
      <c r="G19" s="34" t="s">
        <v>21</v>
      </c>
      <c r="H19" s="16"/>
      <c r="I19" s="29"/>
    </row>
    <row r="20" spans="2:9" ht="18.75" customHeight="1" x14ac:dyDescent="0.3">
      <c r="B20" s="11" t="s">
        <v>11</v>
      </c>
      <c r="C20" s="8"/>
      <c r="D20" s="15"/>
      <c r="E20" s="59"/>
      <c r="F20" s="60"/>
      <c r="G20" s="34" t="s">
        <v>21</v>
      </c>
      <c r="H20" s="13"/>
      <c r="I20" s="29"/>
    </row>
    <row r="21" spans="2:9" ht="18.75" customHeight="1" x14ac:dyDescent="0.3">
      <c r="B21" s="11" t="s">
        <v>17</v>
      </c>
      <c r="C21" s="14"/>
      <c r="D21" s="15"/>
      <c r="E21" s="59"/>
      <c r="F21" s="60"/>
      <c r="G21" s="34" t="s">
        <v>21</v>
      </c>
      <c r="H21" s="13"/>
      <c r="I21" s="29"/>
    </row>
    <row r="22" spans="2:9" ht="18.75" customHeight="1" x14ac:dyDescent="0.3">
      <c r="B22" s="11" t="s">
        <v>12</v>
      </c>
      <c r="C22" s="14"/>
      <c r="D22" s="15"/>
      <c r="E22" s="59"/>
      <c r="F22" s="60"/>
      <c r="G22" s="34" t="s">
        <v>21</v>
      </c>
      <c r="H22" s="13"/>
      <c r="I22" s="29"/>
    </row>
    <row r="23" spans="2:9" ht="18.75" customHeight="1" x14ac:dyDescent="0.3">
      <c r="B23" s="11" t="s">
        <v>13</v>
      </c>
      <c r="C23" s="14"/>
      <c r="D23" s="15"/>
      <c r="E23" s="59"/>
      <c r="F23" s="60"/>
      <c r="G23" s="34" t="s">
        <v>21</v>
      </c>
      <c r="H23" s="13"/>
      <c r="I23" s="29"/>
    </row>
    <row r="24" spans="2:9" ht="18.75" customHeight="1" x14ac:dyDescent="0.3">
      <c r="B24" s="11" t="s">
        <v>19</v>
      </c>
      <c r="C24" s="12"/>
      <c r="D24" s="15"/>
      <c r="E24" s="165"/>
      <c r="F24" s="166"/>
      <c r="G24" s="35"/>
      <c r="H24" s="13"/>
      <c r="I24" s="29"/>
    </row>
    <row r="25" spans="2:9" ht="18.75" customHeight="1" thickBot="1" x14ac:dyDescent="0.35">
      <c r="B25" s="61" t="s">
        <v>14</v>
      </c>
      <c r="C25" s="62"/>
      <c r="D25" s="63"/>
      <c r="E25" s="165"/>
      <c r="F25" s="166"/>
      <c r="G25" s="64"/>
      <c r="H25" s="65"/>
      <c r="I25" s="29"/>
    </row>
    <row r="26" spans="2:9" ht="18.75" customHeight="1" x14ac:dyDescent="0.25">
      <c r="B26" s="196" t="s">
        <v>55</v>
      </c>
      <c r="C26" s="197"/>
      <c r="D26" s="197"/>
      <c r="E26" s="197"/>
      <c r="F26" s="197"/>
      <c r="G26" s="197"/>
      <c r="H26" s="198"/>
      <c r="I26" s="29"/>
    </row>
    <row r="27" spans="2:9" ht="18.75" customHeight="1" thickBot="1" x14ac:dyDescent="0.3">
      <c r="B27" s="199"/>
      <c r="C27" s="200"/>
      <c r="D27" s="200"/>
      <c r="E27" s="200"/>
      <c r="F27" s="200"/>
      <c r="G27" s="200"/>
      <c r="H27" s="201"/>
      <c r="I27" s="29"/>
    </row>
    <row r="28" spans="2:9" ht="18.75" customHeight="1" x14ac:dyDescent="0.3">
      <c r="B28" s="182" t="s">
        <v>36</v>
      </c>
      <c r="C28" s="182"/>
      <c r="D28" s="182"/>
      <c r="E28" s="182"/>
      <c r="F28" s="74"/>
      <c r="G28" s="75">
        <f>+'Rate Table'!$D$24</f>
        <v>10</v>
      </c>
      <c r="H28" s="76">
        <f>F28*G28</f>
        <v>0</v>
      </c>
      <c r="I28" s="29"/>
    </row>
    <row r="29" spans="2:9" ht="18.75" customHeight="1" thickBot="1" x14ac:dyDescent="0.35">
      <c r="B29" s="182" t="s">
        <v>37</v>
      </c>
      <c r="C29" s="182"/>
      <c r="D29" s="182"/>
      <c r="E29" s="182"/>
      <c r="F29" s="77"/>
      <c r="G29" s="78">
        <f>+'Rate Table'!$D$25</f>
        <v>5</v>
      </c>
      <c r="H29" s="79">
        <f>F29*G29</f>
        <v>0</v>
      </c>
      <c r="I29" s="29"/>
    </row>
    <row r="30" spans="2:9" ht="18.75" customHeight="1" thickBot="1" x14ac:dyDescent="0.35">
      <c r="B30" s="172" t="s">
        <v>68</v>
      </c>
      <c r="C30" s="172"/>
      <c r="D30" s="172"/>
      <c r="E30" s="172"/>
      <c r="F30" s="149"/>
      <c r="G30" s="149"/>
      <c r="H30" s="73">
        <f>SUM(H28:H29)</f>
        <v>0</v>
      </c>
      <c r="I30" s="29"/>
    </row>
    <row r="31" spans="2:9" ht="18.75" customHeight="1" thickBot="1" x14ac:dyDescent="0.3">
      <c r="F31" s="31"/>
      <c r="G31" s="31"/>
      <c r="H31" s="31"/>
      <c r="I31" s="29"/>
    </row>
    <row r="32" spans="2:9" ht="17.399999999999999" x14ac:dyDescent="0.3">
      <c r="B32" s="182" t="s">
        <v>75</v>
      </c>
      <c r="C32" s="182"/>
      <c r="D32" s="182"/>
      <c r="E32" s="182"/>
      <c r="F32" s="74">
        <f>SUM(C18:D23)</f>
        <v>0</v>
      </c>
      <c r="G32" s="75">
        <v>1</v>
      </c>
      <c r="H32" s="76">
        <f>F32*G32</f>
        <v>0</v>
      </c>
      <c r="I32" s="29"/>
    </row>
    <row r="33" spans="2:9" ht="18" thickBot="1" x14ac:dyDescent="0.35">
      <c r="B33" s="182" t="s">
        <v>76</v>
      </c>
      <c r="C33" s="182"/>
      <c r="D33" s="182"/>
      <c r="E33" s="182"/>
      <c r="F33" s="77">
        <f>SUM(C18:D23)</f>
        <v>0</v>
      </c>
      <c r="G33" s="78">
        <v>1</v>
      </c>
      <c r="H33" s="79">
        <f>F33*G33</f>
        <v>0</v>
      </c>
      <c r="I33" s="29"/>
    </row>
    <row r="34" spans="2:9" ht="18" thickBot="1" x14ac:dyDescent="0.35">
      <c r="B34" s="172" t="s">
        <v>77</v>
      </c>
      <c r="C34" s="172"/>
      <c r="D34" s="172"/>
      <c r="E34" s="172"/>
      <c r="F34" s="149"/>
      <c r="G34" s="149"/>
      <c r="H34" s="73">
        <f>SUM(H32:H33)</f>
        <v>0</v>
      </c>
    </row>
    <row r="35" spans="2:9" ht="18" thickBot="1" x14ac:dyDescent="0.35">
      <c r="B35" s="71"/>
      <c r="C35" s="71"/>
      <c r="D35" s="71"/>
      <c r="E35" s="71"/>
      <c r="F35" s="71"/>
      <c r="G35" s="71"/>
      <c r="H35" s="66"/>
    </row>
    <row r="36" spans="2:9" ht="18" thickBot="1" x14ac:dyDescent="0.35">
      <c r="B36" s="173" t="s">
        <v>78</v>
      </c>
      <c r="C36" s="173"/>
      <c r="D36" s="173"/>
      <c r="E36" s="173"/>
      <c r="F36" s="173"/>
      <c r="G36" s="173"/>
      <c r="H36" s="84">
        <f>ROUND(H26*0.45,2)</f>
        <v>0</v>
      </c>
    </row>
    <row r="37" spans="2:9" ht="18" thickBot="1" x14ac:dyDescent="0.35">
      <c r="B37" s="173" t="s">
        <v>88</v>
      </c>
      <c r="C37" s="173"/>
      <c r="D37" s="173"/>
      <c r="E37" s="173"/>
      <c r="F37" s="173"/>
      <c r="G37" s="181"/>
      <c r="H37" s="72">
        <f>+H34</f>
        <v>0</v>
      </c>
    </row>
    <row r="38" spans="2:9" ht="13.8" thickBot="1" x14ac:dyDescent="0.3">
      <c r="E38" s="25"/>
    </row>
    <row r="39" spans="2:9" s="20" customFormat="1" ht="18" thickBot="1" x14ac:dyDescent="0.35">
      <c r="B39" s="173" t="s">
        <v>79</v>
      </c>
      <c r="C39" s="173"/>
      <c r="D39" s="173"/>
      <c r="E39" s="173"/>
      <c r="F39" s="173"/>
      <c r="G39" s="174"/>
      <c r="H39" s="84">
        <v>0</v>
      </c>
    </row>
    <row r="40" spans="2:9" x14ac:dyDescent="0.25">
      <c r="B40" s="20"/>
      <c r="E40" s="22"/>
      <c r="G40" s="32"/>
    </row>
    <row r="41" spans="2:9" x14ac:dyDescent="0.25">
      <c r="B41" s="20"/>
      <c r="C41" s="23"/>
      <c r="D41" s="20"/>
      <c r="E41" s="22"/>
      <c r="F41" s="20"/>
      <c r="G41" s="20"/>
      <c r="H41" s="24"/>
    </row>
    <row r="42" spans="2:9" x14ac:dyDescent="0.25">
      <c r="B42" s="167"/>
      <c r="C42" s="167"/>
      <c r="D42" s="167"/>
    </row>
    <row r="43" spans="2:9" x14ac:dyDescent="0.25">
      <c r="C43" s="20"/>
    </row>
  </sheetData>
  <sheetProtection algorithmName="SHA-512" hashValue="B5h6v2JhbBGEpL8O9CZu42b7tlf8eQ3BI/hyTGPmEJeGAquuAMRXA7++vMBIM5SGyThgt0+JYpJ5Yky5JQlT9Q==" saltValue="XNod/d7aH6VX98/2z8Nslg==" spinCount="100000" sheet="1" objects="1" scenarios="1" selectLockedCells="1"/>
  <mergeCells count="36">
    <mergeCell ref="F34:G34"/>
    <mergeCell ref="B42:D42"/>
    <mergeCell ref="E17:F17"/>
    <mergeCell ref="E18:F18"/>
    <mergeCell ref="E24:F24"/>
    <mergeCell ref="E25:F25"/>
    <mergeCell ref="B26:H27"/>
    <mergeCell ref="B30:E30"/>
    <mergeCell ref="B39:G39"/>
    <mergeCell ref="B37:G37"/>
    <mergeCell ref="B36:G36"/>
    <mergeCell ref="B28:E28"/>
    <mergeCell ref="B29:E29"/>
    <mergeCell ref="F30:G30"/>
    <mergeCell ref="B32:E32"/>
    <mergeCell ref="B33:E33"/>
    <mergeCell ref="B34:E34"/>
    <mergeCell ref="B1:H1"/>
    <mergeCell ref="B2:H2"/>
    <mergeCell ref="B4:H4"/>
    <mergeCell ref="B5:H5"/>
    <mergeCell ref="B6:H6"/>
    <mergeCell ref="C8:D8"/>
    <mergeCell ref="C15:D15"/>
    <mergeCell ref="B9:D9"/>
    <mergeCell ref="F9:H9"/>
    <mergeCell ref="G13:H13"/>
    <mergeCell ref="G14:H14"/>
    <mergeCell ref="G11:H11"/>
    <mergeCell ref="C12:D12"/>
    <mergeCell ref="C13:D13"/>
    <mergeCell ref="C14:D14"/>
    <mergeCell ref="G12:H12"/>
    <mergeCell ref="G10:H10"/>
    <mergeCell ref="C10:D10"/>
    <mergeCell ref="C11:D11"/>
  </mergeCells>
  <phoneticPr fontId="12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4"/>
  <dimension ref="B3:J29"/>
  <sheetViews>
    <sheetView workbookViewId="0">
      <selection activeCell="D24" sqref="D24:E24"/>
    </sheetView>
  </sheetViews>
  <sheetFormatPr defaultRowHeight="13.2" x14ac:dyDescent="0.25"/>
  <cols>
    <col min="2" max="2" width="22.109375" bestFit="1" customWidth="1"/>
    <col min="3" max="3" width="9.5546875" bestFit="1" customWidth="1"/>
  </cols>
  <sheetData>
    <row r="3" spans="2:10" s="41" customFormat="1" ht="20.25" customHeight="1" x14ac:dyDescent="0.35">
      <c r="B3" s="203" t="s">
        <v>97</v>
      </c>
      <c r="C3" s="203"/>
      <c r="D3" s="203"/>
      <c r="E3" s="203"/>
      <c r="F3" s="203"/>
      <c r="G3" s="203"/>
    </row>
    <row r="5" spans="2:10" ht="18" customHeight="1" x14ac:dyDescent="0.25">
      <c r="B5" s="38"/>
      <c r="D5" s="207" t="s">
        <v>32</v>
      </c>
      <c r="E5" s="207"/>
      <c r="F5" s="207" t="s">
        <v>33</v>
      </c>
      <c r="G5" s="207"/>
    </row>
    <row r="6" spans="2:10" ht="18" customHeight="1" x14ac:dyDescent="0.25">
      <c r="B6" s="204" t="s">
        <v>28</v>
      </c>
      <c r="C6" s="205"/>
      <c r="D6" s="202">
        <v>23.9</v>
      </c>
      <c r="E6" s="202"/>
      <c r="F6" s="202"/>
      <c r="G6" s="202"/>
    </row>
    <row r="7" spans="2:10" ht="18" customHeight="1" x14ac:dyDescent="0.25">
      <c r="B7" s="207" t="s">
        <v>29</v>
      </c>
      <c r="C7" s="207"/>
      <c r="D7" s="202">
        <v>15.5</v>
      </c>
      <c r="E7" s="202"/>
      <c r="F7" s="202"/>
      <c r="G7" s="202"/>
    </row>
    <row r="8" spans="2:10" ht="18" customHeight="1" x14ac:dyDescent="0.25">
      <c r="B8" s="207" t="s">
        <v>30</v>
      </c>
      <c r="C8" s="207"/>
      <c r="D8" s="202">
        <v>9.6</v>
      </c>
      <c r="E8" s="202"/>
      <c r="F8" s="202"/>
      <c r="G8" s="202"/>
    </row>
    <row r="9" spans="2:10" ht="18" customHeight="1" x14ac:dyDescent="0.25">
      <c r="B9" s="207" t="s">
        <v>31</v>
      </c>
      <c r="C9" s="207"/>
      <c r="D9" s="202">
        <v>7.2</v>
      </c>
      <c r="E9" s="202"/>
      <c r="F9" s="202"/>
      <c r="G9" s="202"/>
    </row>
    <row r="10" spans="2:10" ht="18" customHeight="1" x14ac:dyDescent="0.25">
      <c r="B10" s="207" t="s">
        <v>38</v>
      </c>
      <c r="C10" s="207"/>
      <c r="D10" s="202"/>
      <c r="E10" s="202"/>
      <c r="F10" s="202"/>
      <c r="G10" s="202"/>
    </row>
    <row r="11" spans="2:10" ht="18" customHeight="1" x14ac:dyDescent="0.25"/>
    <row r="12" spans="2:10" ht="18" customHeight="1" x14ac:dyDescent="0.25">
      <c r="B12" s="203" t="s">
        <v>98</v>
      </c>
      <c r="C12" s="203"/>
      <c r="D12" s="203"/>
      <c r="E12" s="203"/>
      <c r="F12" s="203"/>
      <c r="G12" s="203"/>
    </row>
    <row r="14" spans="2:10" ht="18" customHeight="1" x14ac:dyDescent="0.3">
      <c r="C14" s="42" t="s">
        <v>34</v>
      </c>
      <c r="D14" s="204" t="s">
        <v>32</v>
      </c>
      <c r="E14" s="205"/>
      <c r="F14" s="207" t="s">
        <v>33</v>
      </c>
      <c r="G14" s="207"/>
      <c r="I14" s="37"/>
      <c r="J14" s="37"/>
    </row>
    <row r="15" spans="2:10" ht="18" customHeight="1" x14ac:dyDescent="0.25">
      <c r="B15" s="40" t="s">
        <v>26</v>
      </c>
      <c r="C15" s="43"/>
      <c r="D15" s="206">
        <v>9.2899999999999991</v>
      </c>
      <c r="E15" s="206"/>
      <c r="F15" s="206">
        <f>(ROUND(F6*C15,2))</f>
        <v>0</v>
      </c>
      <c r="G15" s="206"/>
    </row>
    <row r="16" spans="2:10" ht="17.25" customHeight="1" x14ac:dyDescent="0.25">
      <c r="B16" s="40" t="s">
        <v>27</v>
      </c>
      <c r="C16" s="43"/>
      <c r="D16" s="206">
        <v>4.38</v>
      </c>
      <c r="E16" s="206"/>
      <c r="F16" s="206">
        <f>(ROUND(F7*C16,2))</f>
        <v>0</v>
      </c>
      <c r="G16" s="206"/>
    </row>
    <row r="17" spans="2:7" ht="17.25" customHeight="1" x14ac:dyDescent="0.25">
      <c r="B17" s="40" t="s">
        <v>38</v>
      </c>
      <c r="C17" s="43"/>
      <c r="D17" s="206">
        <v>0</v>
      </c>
      <c r="E17" s="206"/>
      <c r="F17" s="206">
        <f>(ROUND(F10*C17,2))</f>
        <v>0</v>
      </c>
      <c r="G17" s="206"/>
    </row>
    <row r="18" spans="2:7" x14ac:dyDescent="0.25">
      <c r="D18" s="39"/>
      <c r="F18" s="39"/>
    </row>
    <row r="19" spans="2:7" x14ac:dyDescent="0.25">
      <c r="B19" s="208" t="s">
        <v>52</v>
      </c>
      <c r="C19" s="208"/>
      <c r="D19" s="86" t="b">
        <v>0</v>
      </c>
    </row>
    <row r="20" spans="2:7" x14ac:dyDescent="0.25">
      <c r="B20" s="208" t="s">
        <v>53</v>
      </c>
      <c r="C20" s="208"/>
      <c r="D20" s="86" t="b">
        <v>0</v>
      </c>
    </row>
    <row r="23" spans="2:7" ht="19.8" x14ac:dyDescent="0.25">
      <c r="B23" s="209" t="s">
        <v>74</v>
      </c>
      <c r="C23" s="210"/>
      <c r="D23" s="210"/>
      <c r="E23" s="211"/>
    </row>
    <row r="24" spans="2:7" x14ac:dyDescent="0.25">
      <c r="B24" s="204" t="s">
        <v>81</v>
      </c>
      <c r="C24" s="205"/>
      <c r="D24" s="202">
        <v>10</v>
      </c>
      <c r="E24" s="202"/>
    </row>
    <row r="25" spans="2:7" x14ac:dyDescent="0.25">
      <c r="B25" s="204" t="s">
        <v>82</v>
      </c>
      <c r="C25" s="205"/>
      <c r="D25" s="202">
        <v>5</v>
      </c>
      <c r="E25" s="202"/>
    </row>
    <row r="26" spans="2:7" x14ac:dyDescent="0.25">
      <c r="B26" s="207" t="s">
        <v>29</v>
      </c>
      <c r="C26" s="207"/>
      <c r="D26" s="202">
        <v>5</v>
      </c>
      <c r="E26" s="202"/>
    </row>
    <row r="27" spans="2:7" x14ac:dyDescent="0.25">
      <c r="B27" s="204" t="s">
        <v>30</v>
      </c>
      <c r="C27" s="205"/>
      <c r="D27" s="212">
        <v>3</v>
      </c>
      <c r="E27" s="213"/>
    </row>
    <row r="28" spans="2:7" x14ac:dyDescent="0.25">
      <c r="B28" s="204" t="s">
        <v>31</v>
      </c>
      <c r="C28" s="205"/>
      <c r="D28" s="212">
        <v>0</v>
      </c>
      <c r="E28" s="213"/>
    </row>
    <row r="29" spans="2:7" x14ac:dyDescent="0.25">
      <c r="B29" s="204" t="s">
        <v>38</v>
      </c>
      <c r="C29" s="205"/>
      <c r="D29" s="212">
        <v>5</v>
      </c>
      <c r="E29" s="213"/>
    </row>
  </sheetData>
  <sheetProtection algorithmName="SHA-512" hashValue="Scy8ywBdW7Z3L0hPLcX+W0NZXNAzBo+uva/ZuNytJp8P9/AYcLV2M+0FvSmWR66tJLIil2+BT8AWQGTvT+US/A==" saltValue="wvODcbmj+Vgv+hK84HX3Uw==" spinCount="100000" sheet="1" objects="1" scenarios="1" selectLockedCells="1"/>
  <mergeCells count="42">
    <mergeCell ref="B26:C26"/>
    <mergeCell ref="D26:E26"/>
    <mergeCell ref="B29:C29"/>
    <mergeCell ref="D25:E25"/>
    <mergeCell ref="D29:E29"/>
    <mergeCell ref="B27:C27"/>
    <mergeCell ref="D27:E27"/>
    <mergeCell ref="B28:C28"/>
    <mergeCell ref="D28:E28"/>
    <mergeCell ref="B19:C19"/>
    <mergeCell ref="B20:C20"/>
    <mergeCell ref="B25:C25"/>
    <mergeCell ref="D17:E17"/>
    <mergeCell ref="F17:G17"/>
    <mergeCell ref="B23:E23"/>
    <mergeCell ref="B24:C24"/>
    <mergeCell ref="D24:E24"/>
    <mergeCell ref="F8:G8"/>
    <mergeCell ref="D15:E15"/>
    <mergeCell ref="B9:C9"/>
    <mergeCell ref="B7:C7"/>
    <mergeCell ref="B8:C8"/>
    <mergeCell ref="F15:G15"/>
    <mergeCell ref="B10:C10"/>
    <mergeCell ref="D10:E10"/>
    <mergeCell ref="D7:E7"/>
    <mergeCell ref="D8:E8"/>
    <mergeCell ref="D9:E9"/>
    <mergeCell ref="F9:G9"/>
    <mergeCell ref="B3:G3"/>
    <mergeCell ref="D5:E5"/>
    <mergeCell ref="F6:G6"/>
    <mergeCell ref="F7:G7"/>
    <mergeCell ref="B6:C6"/>
    <mergeCell ref="F5:G5"/>
    <mergeCell ref="D6:E6"/>
    <mergeCell ref="F10:G10"/>
    <mergeCell ref="B12:G12"/>
    <mergeCell ref="D14:E14"/>
    <mergeCell ref="F16:G16"/>
    <mergeCell ref="D16:E16"/>
    <mergeCell ref="F14:G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Event Details</vt:lpstr>
      <vt:lpstr>Prem or 1</vt:lpstr>
      <vt:lpstr>Div 2</vt:lpstr>
      <vt:lpstr>Div 3</vt:lpstr>
      <vt:lpstr>Open</vt:lpstr>
      <vt:lpstr>Div 4</vt:lpstr>
      <vt:lpstr>PCC</vt:lpstr>
      <vt:lpstr>Rate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Trollope</dc:creator>
  <cp:lastModifiedBy>David Spencer</cp:lastModifiedBy>
  <cp:lastPrinted>2022-12-11T08:48:51Z</cp:lastPrinted>
  <dcterms:created xsi:type="dcterms:W3CDTF">2009-03-31T18:57:34Z</dcterms:created>
  <dcterms:modified xsi:type="dcterms:W3CDTF">2025-01-26T14:45:11Z</dcterms:modified>
</cp:coreProperties>
</file>